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racartee_crossroadsb\Desktop\Temporary\"/>
    </mc:Choice>
  </mc:AlternateContent>
  <xr:revisionPtr revIDLastSave="0" documentId="13_ncr:1_{FF493C56-5CB7-4DF3-9AC0-7CD36002205F}" xr6:coauthVersionLast="47" xr6:coauthVersionMax="47" xr10:uidLastSave="{00000000-0000-0000-0000-000000000000}"/>
  <bookViews>
    <workbookView xWindow="-108" yWindow="-108" windowWidth="23256" windowHeight="12576" tabRatio="625" firstSheet="1" activeTab="1" xr2:uid="{00000000-000D-0000-FFFF-FFFF00000000}"/>
  </bookViews>
  <sheets>
    <sheet name="Instructions" sheetId="2" r:id="rId1"/>
    <sheet name="Brainstorming" sheetId="3" r:id="rId2"/>
    <sheet name="Family Calendar" sheetId="4" r:id="rId3"/>
    <sheet name="Budget" sheetId="16" r:id="rId4"/>
    <sheet name="Leadership Inventory" sheetId="19" r:id="rId5"/>
    <sheet name="Wrap Up" sheetId="7" r:id="rId6"/>
    <sheet name="Accounting Budget" sheetId="17" r:id="rId7"/>
    <sheet name="Example Budget" sheetId="18" r:id="rId8"/>
  </sheets>
  <definedNames>
    <definedName name="_xlnm.Print_Area" localSheetId="6">'Accounting Budget'!$A$1:$R$38</definedName>
    <definedName name="_xlnm.Print_Area" localSheetId="1">Brainstorming!$A$1:$F$69</definedName>
    <definedName name="_xlnm.Print_Titles" localSheetId="6">'Accounting Budget'!$A:$A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18" l="1"/>
  <c r="D45" i="18" s="1"/>
  <c r="E45" i="18" s="1"/>
  <c r="B94" i="18"/>
  <c r="B91" i="18"/>
  <c r="B88" i="18"/>
  <c r="B85" i="18"/>
  <c r="D57" i="18"/>
  <c r="E57" i="18"/>
  <c r="B11" i="18"/>
  <c r="D44" i="18" s="1"/>
  <c r="E44" i="18" s="1"/>
  <c r="D40" i="18"/>
  <c r="E40" i="18"/>
  <c r="D41" i="18"/>
  <c r="E41" i="18" s="1"/>
  <c r="D42" i="18"/>
  <c r="E42" i="18"/>
  <c r="D43" i="18"/>
  <c r="E43" i="18"/>
  <c r="E52" i="18"/>
  <c r="D58" i="18"/>
  <c r="E58" i="18"/>
  <c r="D59" i="18"/>
  <c r="E59" i="18" s="1"/>
  <c r="D60" i="18"/>
  <c r="E60" i="18" s="1"/>
  <c r="D61" i="18"/>
  <c r="E61" i="18" s="1"/>
  <c r="D62" i="18"/>
  <c r="E62" i="18"/>
  <c r="E63" i="18"/>
  <c r="E64" i="18"/>
  <c r="E65" i="18"/>
  <c r="C19" i="18"/>
  <c r="C30" i="18" s="1"/>
  <c r="B11" i="16"/>
  <c r="D39" i="16" s="1"/>
  <c r="E39" i="16" s="1"/>
  <c r="H9" i="17" s="1"/>
  <c r="D40" i="16"/>
  <c r="E40" i="16" s="1"/>
  <c r="H10" i="17" s="1"/>
  <c r="D41" i="16"/>
  <c r="E41" i="16" s="1"/>
  <c r="H11" i="17" s="1"/>
  <c r="D42" i="16"/>
  <c r="E42" i="16" s="1"/>
  <c r="H12" i="17" s="1"/>
  <c r="D43" i="16"/>
  <c r="E43" i="16" s="1"/>
  <c r="H13" i="17" s="1"/>
  <c r="C11" i="16"/>
  <c r="D45" i="16" s="1"/>
  <c r="E45" i="16" s="1"/>
  <c r="H15" i="17" s="1"/>
  <c r="D57" i="16"/>
  <c r="E57" i="16"/>
  <c r="D58" i="16"/>
  <c r="E58" i="16"/>
  <c r="H22" i="17" s="1"/>
  <c r="D59" i="16"/>
  <c r="E59" i="16"/>
  <c r="H23" i="17" s="1"/>
  <c r="D60" i="16"/>
  <c r="E60" i="16"/>
  <c r="H24" i="17" s="1"/>
  <c r="D61" i="16"/>
  <c r="E61" i="16"/>
  <c r="H25" i="17" s="1"/>
  <c r="D62" i="16"/>
  <c r="E62" i="16"/>
  <c r="C30" i="16"/>
  <c r="C31" i="16" s="1"/>
  <c r="C76" i="16"/>
  <c r="D11" i="18"/>
  <c r="D11" i="16"/>
  <c r="I30" i="17"/>
  <c r="I31" i="17"/>
  <c r="I32" i="17"/>
  <c r="I33" i="17"/>
  <c r="I34" i="17"/>
  <c r="E52" i="16"/>
  <c r="B94" i="16"/>
  <c r="H26" i="17"/>
  <c r="E63" i="16"/>
  <c r="H27" i="17" s="1"/>
  <c r="E64" i="16"/>
  <c r="H28" i="17" s="1"/>
  <c r="Q28" i="17" s="1"/>
  <c r="R28" i="17" s="1"/>
  <c r="E65" i="16"/>
  <c r="H29" i="17" s="1"/>
  <c r="P30" i="17"/>
  <c r="Q30" i="17"/>
  <c r="R30" i="17"/>
  <c r="B5" i="17"/>
  <c r="B37" i="17" s="1"/>
  <c r="C2" i="17" s="1"/>
  <c r="C5" i="17" s="1"/>
  <c r="P9" i="17"/>
  <c r="P10" i="17"/>
  <c r="P11" i="17"/>
  <c r="P12" i="17"/>
  <c r="P13" i="17"/>
  <c r="P14" i="17"/>
  <c r="P15" i="17"/>
  <c r="P16" i="17"/>
  <c r="P17" i="17"/>
  <c r="P18" i="17"/>
  <c r="P19" i="17"/>
  <c r="P20" i="17"/>
  <c r="P21" i="17"/>
  <c r="P22" i="17"/>
  <c r="P23" i="17"/>
  <c r="P24" i="17"/>
  <c r="P25" i="17"/>
  <c r="P26" i="17"/>
  <c r="R26" i="17" s="1"/>
  <c r="P27" i="17"/>
  <c r="P28" i="17"/>
  <c r="P29" i="17"/>
  <c r="Q31" i="17"/>
  <c r="P31" i="17"/>
  <c r="R31" i="17"/>
  <c r="Q32" i="17"/>
  <c r="P32" i="17"/>
  <c r="R32" i="17"/>
  <c r="Q33" i="17"/>
  <c r="P33" i="17"/>
  <c r="R33" i="17"/>
  <c r="Q34" i="17"/>
  <c r="P34" i="17"/>
  <c r="R34" i="17"/>
  <c r="P8" i="17"/>
  <c r="P35" i="17" s="1"/>
  <c r="J35" i="17"/>
  <c r="B35" i="17"/>
  <c r="C35" i="17"/>
  <c r="D35" i="17"/>
  <c r="E35" i="17"/>
  <c r="F35" i="17"/>
  <c r="G35" i="17"/>
  <c r="K35" i="17"/>
  <c r="L35" i="17"/>
  <c r="M35" i="17"/>
  <c r="N35" i="17"/>
  <c r="O35" i="17"/>
  <c r="P4" i="17"/>
  <c r="P3" i="17"/>
  <c r="B85" i="16"/>
  <c r="B91" i="16"/>
  <c r="Q26" i="17"/>
  <c r="I26" i="17"/>
  <c r="Q25" i="17" l="1"/>
  <c r="R25" i="17" s="1"/>
  <c r="I25" i="17"/>
  <c r="C37" i="17"/>
  <c r="D2" i="17" s="1"/>
  <c r="D5" i="17" s="1"/>
  <c r="D37" i="17" s="1"/>
  <c r="E2" i="17" s="1"/>
  <c r="E5" i="17" s="1"/>
  <c r="E37" i="17" s="1"/>
  <c r="F2" i="17" s="1"/>
  <c r="F5" i="17" s="1"/>
  <c r="F37" i="17" s="1"/>
  <c r="G2" i="17" s="1"/>
  <c r="G5" i="17" s="1"/>
  <c r="G37" i="17" s="1"/>
  <c r="J2" i="17" s="1"/>
  <c r="J5" i="17" s="1"/>
  <c r="J37" i="17" s="1"/>
  <c r="K2" i="17" s="1"/>
  <c r="K5" i="17" s="1"/>
  <c r="K37" i="17" s="1"/>
  <c r="L2" i="17" s="1"/>
  <c r="L5" i="17" s="1"/>
  <c r="L37" i="17" s="1"/>
  <c r="M2" i="17" s="1"/>
  <c r="M5" i="17" s="1"/>
  <c r="M37" i="17" s="1"/>
  <c r="N2" i="17" s="1"/>
  <c r="N5" i="17" s="1"/>
  <c r="N37" i="17" s="1"/>
  <c r="O2" i="17" s="1"/>
  <c r="O5" i="17" s="1"/>
  <c r="O37" i="17" s="1"/>
  <c r="Q23" i="17"/>
  <c r="R23" i="17" s="1"/>
  <c r="I23" i="17"/>
  <c r="I22" i="17"/>
  <c r="Q22" i="17"/>
  <c r="R22" i="17" s="1"/>
  <c r="D49" i="16"/>
  <c r="E49" i="16" s="1"/>
  <c r="D18" i="16"/>
  <c r="D48" i="16"/>
  <c r="E48" i="16" s="1"/>
  <c r="D47" i="16"/>
  <c r="E47" i="16" s="1"/>
  <c r="H17" i="17" s="1"/>
  <c r="Q17" i="17" s="1"/>
  <c r="R17" i="17" s="1"/>
  <c r="D46" i="16"/>
  <c r="E46" i="16" s="1"/>
  <c r="H16" i="17" s="1"/>
  <c r="D39" i="18"/>
  <c r="E39" i="18" s="1"/>
  <c r="D44" i="16"/>
  <c r="E44" i="16" s="1"/>
  <c r="H14" i="17" s="1"/>
  <c r="Q14" i="17" s="1"/>
  <c r="R14" i="17" s="1"/>
  <c r="D47" i="18"/>
  <c r="E47" i="18" s="1"/>
  <c r="Q29" i="17"/>
  <c r="R29" i="17" s="1"/>
  <c r="I29" i="17"/>
  <c r="Q10" i="17"/>
  <c r="R10" i="17" s="1"/>
  <c r="I10" i="17"/>
  <c r="Q9" i="17"/>
  <c r="R9" i="17" s="1"/>
  <c r="I9" i="17"/>
  <c r="I27" i="17"/>
  <c r="Q27" i="17"/>
  <c r="R27" i="17" s="1"/>
  <c r="Q13" i="17"/>
  <c r="R13" i="17" s="1"/>
  <c r="I13" i="17"/>
  <c r="I12" i="17"/>
  <c r="Q12" i="17"/>
  <c r="R12" i="17" s="1"/>
  <c r="I11" i="17"/>
  <c r="Q11" i="17"/>
  <c r="R11" i="17" s="1"/>
  <c r="Q24" i="17"/>
  <c r="R24" i="17" s="1"/>
  <c r="I24" i="17"/>
  <c r="I15" i="17"/>
  <c r="Q15" i="17"/>
  <c r="R15" i="17" s="1"/>
  <c r="C33" i="16"/>
  <c r="D55" i="16"/>
  <c r="E55" i="16" s="1"/>
  <c r="H20" i="17" s="1"/>
  <c r="I28" i="17"/>
  <c r="D51" i="16"/>
  <c r="C32" i="16"/>
  <c r="C34" i="16" s="1"/>
  <c r="D50" i="16"/>
  <c r="E50" i="16" s="1"/>
  <c r="C32" i="18"/>
  <c r="C34" i="18" s="1"/>
  <c r="C33" i="18"/>
  <c r="C31" i="18"/>
  <c r="D51" i="18"/>
  <c r="D46" i="18"/>
  <c r="E46" i="18" s="1"/>
  <c r="D50" i="18"/>
  <c r="E50" i="18" s="1"/>
  <c r="D18" i="18"/>
  <c r="D49" i="18"/>
  <c r="E49" i="18" s="1"/>
  <c r="D55" i="18"/>
  <c r="E55" i="18" s="1"/>
  <c r="C76" i="18"/>
  <c r="D48" i="18"/>
  <c r="E48" i="18" s="1"/>
  <c r="I14" i="17" l="1"/>
  <c r="I16" i="17"/>
  <c r="Q16" i="17"/>
  <c r="R16" i="17" s="1"/>
  <c r="I17" i="17"/>
  <c r="E53" i="18"/>
  <c r="E18" i="16"/>
  <c r="D19" i="16"/>
  <c r="P5" i="17"/>
  <c r="D54" i="16"/>
  <c r="E54" i="16" s="1"/>
  <c r="H19" i="17" s="1"/>
  <c r="E51" i="16"/>
  <c r="Q20" i="17"/>
  <c r="R20" i="17" s="1"/>
  <c r="I20" i="17"/>
  <c r="E18" i="18"/>
  <c r="D19" i="18"/>
  <c r="D54" i="18"/>
  <c r="E54" i="18" s="1"/>
  <c r="E51" i="18"/>
  <c r="D20" i="16" l="1"/>
  <c r="E19" i="16"/>
  <c r="E53" i="16"/>
  <c r="H18" i="17" s="1"/>
  <c r="C56" i="18"/>
  <c r="E56" i="18" s="1"/>
  <c r="E66" i="18" s="1"/>
  <c r="D67" i="18" s="1"/>
  <c r="Q19" i="17"/>
  <c r="R19" i="17" s="1"/>
  <c r="I19" i="17"/>
  <c r="E19" i="18"/>
  <c r="D20" i="18"/>
  <c r="D68" i="18" l="1"/>
  <c r="C56" i="16"/>
  <c r="E56" i="16" s="1"/>
  <c r="E20" i="16"/>
  <c r="D21" i="16"/>
  <c r="Q18" i="17"/>
  <c r="R18" i="17" s="1"/>
  <c r="I18" i="17"/>
  <c r="H21" i="17"/>
  <c r="E66" i="16"/>
  <c r="E20" i="18"/>
  <c r="D21" i="18"/>
  <c r="E21" i="16" l="1"/>
  <c r="D22" i="16"/>
  <c r="D67" i="16"/>
  <c r="D68" i="16"/>
  <c r="I21" i="17"/>
  <c r="Q21" i="17"/>
  <c r="R21" i="17" s="1"/>
  <c r="E21" i="18"/>
  <c r="D22" i="18"/>
  <c r="D23" i="16" l="1"/>
  <c r="E22" i="16"/>
  <c r="D23" i="18"/>
  <c r="E22" i="18"/>
  <c r="E23" i="16" l="1"/>
  <c r="D24" i="16"/>
  <c r="E23" i="18"/>
  <c r="D24" i="18"/>
  <c r="E24" i="16" l="1"/>
  <c r="D25" i="16"/>
  <c r="E24" i="18"/>
  <c r="D25" i="18"/>
  <c r="E25" i="16" l="1"/>
  <c r="D26" i="16"/>
  <c r="E25" i="18"/>
  <c r="D26" i="18"/>
  <c r="E26" i="16" l="1"/>
  <c r="D27" i="16"/>
  <c r="D27" i="18"/>
  <c r="E26" i="18"/>
  <c r="D28" i="16" l="1"/>
  <c r="E27" i="16"/>
  <c r="D28" i="18"/>
  <c r="E27" i="18"/>
  <c r="D29" i="16" l="1"/>
  <c r="E28" i="16"/>
  <c r="E28" i="18"/>
  <c r="D29" i="18"/>
  <c r="E29" i="16" l="1"/>
  <c r="D30" i="16"/>
  <c r="E29" i="18"/>
  <c r="D30" i="18"/>
  <c r="E30" i="16" l="1"/>
  <c r="D31" i="16"/>
  <c r="E30" i="18"/>
  <c r="D31" i="18"/>
  <c r="D32" i="16" l="1"/>
  <c r="E31" i="16"/>
  <c r="E31" i="18"/>
  <c r="D32" i="18"/>
  <c r="E32" i="16" l="1"/>
  <c r="D33" i="16"/>
  <c r="E33" i="16" s="1"/>
  <c r="E34" i="16" s="1"/>
  <c r="E32" i="18"/>
  <c r="D33" i="18"/>
  <c r="E33" i="18" s="1"/>
  <c r="E34" i="18" s="1"/>
  <c r="B70" i="18" s="1"/>
  <c r="C73" i="18" s="1"/>
  <c r="H8" i="17" l="1"/>
  <c r="B70" i="16"/>
  <c r="C73" i="16" s="1"/>
  <c r="C75" i="18"/>
  <c r="C77" i="18" s="1"/>
  <c r="C79" i="18" s="1"/>
  <c r="C80" i="18"/>
  <c r="C75" i="16" l="1"/>
  <c r="C77" i="16" s="1"/>
  <c r="C80" i="16"/>
  <c r="Q8" i="17"/>
  <c r="I8" i="17"/>
  <c r="I35" i="17" s="1"/>
  <c r="H35" i="17"/>
  <c r="R8" i="17" l="1"/>
  <c r="R35" i="17" s="1"/>
  <c r="Q35" i="17"/>
  <c r="C79" i="16"/>
  <c r="B88" i="16"/>
</calcChain>
</file>

<file path=xl/sharedStrings.xml><?xml version="1.0" encoding="utf-8"?>
<sst xmlns="http://schemas.openxmlformats.org/spreadsheetml/2006/main" count="599" uniqueCount="315">
  <si>
    <t>Welcome to the Pack Program Planning tools.  It is our sincere hope that this proves to be a helpful process to provide your youth with the best experience Scouting can offer.  It has been successful with other packs around the council and now we want to share the process with you.</t>
  </si>
  <si>
    <t>Key elements</t>
  </si>
  <si>
    <t>-Ask families to take part in planning the Packs Activities, the more personal the invite the better</t>
  </si>
  <si>
    <t>-Plan fun and meaningful events that meet the needs of Scouting families</t>
  </si>
  <si>
    <t>-Develop and publish your annual calendar (then share it with your families)</t>
  </si>
  <si>
    <t>-Use this tool to make your annual budget to meet all of your Scouting needs for the year</t>
  </si>
  <si>
    <t>-Use the budget and sales goal so that Scouting is not a financial drain on your leaders or Scouting families</t>
  </si>
  <si>
    <t>-Do one fund raiser a year and spend the rest of the time having fun!</t>
  </si>
  <si>
    <t>Thank you for all that you do,</t>
  </si>
  <si>
    <t>Program Planning Steps</t>
  </si>
  <si>
    <r>
      <t xml:space="preserve">Step 1.  Brainstorming </t>
    </r>
    <r>
      <rPr>
        <sz val="12"/>
        <rFont val="Arial"/>
        <family val="2"/>
      </rPr>
      <t>- Use this worksheet to select a mix of activities that best represents what the youth and their parents want to do in Scouting.  A balanced program should include elements from all the categories so that your Scouts can have the richest experience possible.  Please feel free to encourage your group to expand on this list, it is just a good place to start.</t>
    </r>
  </si>
  <si>
    <r>
      <t>Step 2. Calendar</t>
    </r>
    <r>
      <rPr>
        <sz val="12"/>
        <rFont val="Arial"/>
        <family val="2"/>
      </rPr>
      <t xml:space="preserve"> - After you have selected the top activities that your Scouts want to do in the upcoming year.  Fill in the calendar.</t>
    </r>
  </si>
  <si>
    <r>
      <t xml:space="preserve">Step 3. Budget </t>
    </r>
    <r>
      <rPr>
        <sz val="12"/>
        <rFont val="Arial"/>
        <family val="2"/>
      </rPr>
      <t xml:space="preserve">- Simply plug in some basic information about your unit and your one fundraiser and you will have a plan to meet your pack's financial needs.  </t>
    </r>
  </si>
  <si>
    <r>
      <t>Step 6. Evaluate</t>
    </r>
    <r>
      <rPr>
        <sz val="12"/>
        <rFont val="Arial"/>
        <family val="2"/>
      </rPr>
      <t xml:space="preserve"> -  Look at the most successful activities and look for new opportunities as your community and your leaders change.  Please share any information you find helpful with the district or council so we can share your experience with other packs to help them grow their program.</t>
    </r>
  </si>
  <si>
    <t>Council / District Activities</t>
  </si>
  <si>
    <t>Summer Camp</t>
  </si>
  <si>
    <t>Day Camp</t>
  </si>
  <si>
    <t>Wood Badge (Advanced Training for all Scouting Leaders)</t>
  </si>
  <si>
    <t xml:space="preserve">Friends of Scouting Presentation </t>
  </si>
  <si>
    <t>Pack Activities</t>
  </si>
  <si>
    <t>Estimated Cost</t>
  </si>
  <si>
    <t>Pinewood Derby</t>
  </si>
  <si>
    <t xml:space="preserve">Rain Gutter Regatta </t>
  </si>
  <si>
    <t>Rocket building and launches</t>
  </si>
  <si>
    <t>Bike Safety and Rodeo</t>
  </si>
  <si>
    <t>Free</t>
  </si>
  <si>
    <t>Blue and Gold (February)</t>
  </si>
  <si>
    <t>Holiday Party</t>
  </si>
  <si>
    <t>Halloween Party</t>
  </si>
  <si>
    <t>Nature Hike</t>
  </si>
  <si>
    <t xml:space="preserve">Disability Awareness activity </t>
  </si>
  <si>
    <t>Outdoor experiences</t>
  </si>
  <si>
    <t>Fall family camping</t>
  </si>
  <si>
    <t>Spring family camping</t>
  </si>
  <si>
    <t>Nature hike</t>
  </si>
  <si>
    <t>Fishing event</t>
  </si>
  <si>
    <t>Service Projects</t>
  </si>
  <si>
    <t>Scouting for Food</t>
  </si>
  <si>
    <t>Charter Partner service project</t>
  </si>
  <si>
    <t>Summer Time Events</t>
  </si>
  <si>
    <t>Game, fireworks, movie on the big screen, camp in the outfield &amp; patch.</t>
  </si>
  <si>
    <t>Special discounts for Holiday World tickets for Scouts and families!</t>
  </si>
  <si>
    <t>Cubs can earn the belt loops and get a great price for the show!</t>
  </si>
  <si>
    <t>Recruiting Activities</t>
  </si>
  <si>
    <t>School Night</t>
  </si>
  <si>
    <t>Special October bring a friend activity</t>
  </si>
  <si>
    <t>Spring recruiting activity</t>
  </si>
  <si>
    <t>Community Awareness</t>
  </si>
  <si>
    <t>Parade</t>
  </si>
  <si>
    <t>Scout Sunday or Scout Sabbath</t>
  </si>
  <si>
    <t>Cub Scout Fun Days</t>
  </si>
  <si>
    <t>Indiana Pacers</t>
  </si>
  <si>
    <t>Monster Jam</t>
  </si>
  <si>
    <t>Motor Cross</t>
  </si>
  <si>
    <t>Check out all the Indiana State Musuem has to offer along with the 120' long 2.5 story Pinewood Derby Track.   Now you can also bring out your creative cars for the best in show!</t>
  </si>
  <si>
    <t>May</t>
  </si>
  <si>
    <t>Indianapolis Indians</t>
  </si>
  <si>
    <t>Discounted tickerts and run the bases or upgrade to take part in the Pre Game Carnival with player autograph session!</t>
  </si>
  <si>
    <t>Look for more updates at www.crossroadsbsa.org/activities or at program kickoff and district roundtables.</t>
  </si>
  <si>
    <t>August</t>
  </si>
  <si>
    <t>(Theme: Honesty)</t>
  </si>
  <si>
    <t xml:space="preserve">Activity Coordinator:  </t>
  </si>
  <si>
    <t xml:space="preserve">Pack Activity:  </t>
  </si>
  <si>
    <t xml:space="preserve">Phone:  </t>
  </si>
  <si>
    <t>School Night (Aug. or Sept.)</t>
  </si>
  <si>
    <t>Email:</t>
  </si>
  <si>
    <t>September</t>
  </si>
  <si>
    <t>(Theme : Cooperation)</t>
  </si>
  <si>
    <t>Activity Coordinator:</t>
  </si>
  <si>
    <t>Pack Meeting</t>
  </si>
  <si>
    <t>Phone:</t>
  </si>
  <si>
    <t>Pack Activity:</t>
  </si>
  <si>
    <t>October</t>
  </si>
  <si>
    <t>(Theme: Responsibility)</t>
  </si>
  <si>
    <t>Cub Scout Fun Day</t>
  </si>
  <si>
    <t>November</t>
  </si>
  <si>
    <t>(Theme: Respect)</t>
  </si>
  <si>
    <t>December</t>
  </si>
  <si>
    <t>(Theme: Citizenship)</t>
  </si>
  <si>
    <t>January</t>
  </si>
  <si>
    <t>(Theme: Positive Attitude)</t>
  </si>
  <si>
    <t>February</t>
  </si>
  <si>
    <t>(Theme: Resourcefulness)</t>
  </si>
  <si>
    <t>March</t>
  </si>
  <si>
    <t>(Theme: Compassion)</t>
  </si>
  <si>
    <t>April</t>
  </si>
  <si>
    <t>(Theme: Faith)</t>
  </si>
  <si>
    <t>(Theme: Health and Fitness)</t>
  </si>
  <si>
    <r>
      <t xml:space="preserve">Pack Meeting </t>
    </r>
    <r>
      <rPr>
        <sz val="8"/>
        <rFont val="Arial"/>
        <family val="2"/>
      </rPr>
      <t>(Tiger, Wolf and Bear Graduation)</t>
    </r>
  </si>
  <si>
    <t>June</t>
  </si>
  <si>
    <t>(Theme: Perseverance)</t>
  </si>
  <si>
    <t>Summer Camp (June, July or Aug.)</t>
  </si>
  <si>
    <t>July</t>
  </si>
  <si>
    <t>(Theme: Courage)</t>
  </si>
  <si>
    <t>Basic Information</t>
  </si>
  <si>
    <t>Youth</t>
  </si>
  <si>
    <t>Leaders</t>
  </si>
  <si>
    <t>Dens</t>
  </si>
  <si>
    <t xml:space="preserve">Just fill in the highlighted blanks and the worksheet does the rest!                       Available online at www.crossroadsbsa.org.  </t>
  </si>
  <si>
    <t>Tiger</t>
  </si>
  <si>
    <t>Wolf</t>
  </si>
  <si>
    <t xml:space="preserve">Bear </t>
  </si>
  <si>
    <t>Webelos 1</t>
  </si>
  <si>
    <t>Webelos 2</t>
  </si>
  <si>
    <t>Pack Leaders</t>
  </si>
  <si>
    <t>N/A</t>
  </si>
  <si>
    <t>Cubmaster, Asst. Cubmasters, Committee Members</t>
  </si>
  <si>
    <t>Total</t>
  </si>
  <si>
    <t>PACK EXPENSES</t>
  </si>
  <si>
    <t>Events and Activities</t>
  </si>
  <si>
    <t>(pull information from events chosen in calendar section)</t>
  </si>
  <si>
    <t>Cost</t>
  </si>
  <si>
    <t xml:space="preserve">List monthly activities below </t>
  </si>
  <si>
    <t>Rain gutter</t>
  </si>
  <si>
    <t>Fall Festival @ SR2</t>
  </si>
  <si>
    <t>Uniform inspection</t>
  </si>
  <si>
    <t>Service Proj</t>
  </si>
  <si>
    <t>PWD</t>
  </si>
  <si>
    <t>B&amp;G</t>
  </si>
  <si>
    <t>Bike rally</t>
  </si>
  <si>
    <t>Campout</t>
  </si>
  <si>
    <t>Graduation</t>
  </si>
  <si>
    <t>Average of other events planned to support future budget to pay for activities of current and incoming Scouts until next years popcorn fees are collected.</t>
  </si>
  <si>
    <t>Sub-Total</t>
  </si>
  <si>
    <t>Other Expenses</t>
  </si>
  <si>
    <t>Number</t>
  </si>
  <si>
    <t>Summary</t>
  </si>
  <si>
    <t>Advancements</t>
  </si>
  <si>
    <t>Sports &amp; Academics Rec.</t>
  </si>
  <si>
    <t>Tiger Graduation</t>
  </si>
  <si>
    <t>Wolf handbook</t>
  </si>
  <si>
    <t xml:space="preserve">Wolf Graduation </t>
  </si>
  <si>
    <t>Bear handbook</t>
  </si>
  <si>
    <t>Bear Graduation</t>
  </si>
  <si>
    <t>Webelos handbook</t>
  </si>
  <si>
    <t>Fundraising Recognition</t>
  </si>
  <si>
    <t>Some packs do additional recognition</t>
  </si>
  <si>
    <t>Adult Leader Recognition</t>
  </si>
  <si>
    <t>Say thanks for all they do</t>
  </si>
  <si>
    <t>Pack Meeting Supplies</t>
  </si>
  <si>
    <t>Helps with props for pack meetings</t>
  </si>
  <si>
    <t>Pack Mailings</t>
  </si>
  <si>
    <t>Good to mail annual calendar</t>
  </si>
  <si>
    <t>Re-chartering - Registration</t>
  </si>
  <si>
    <t>Annual registration for each youth</t>
  </si>
  <si>
    <t>Age specific magazine for youth</t>
  </si>
  <si>
    <t>Re-chartering - Leaders</t>
  </si>
  <si>
    <t>Pay for your leaders registration</t>
  </si>
  <si>
    <t>Re-chartering - Charter Fee</t>
  </si>
  <si>
    <t>Charter fee that is sent to BSA national</t>
  </si>
  <si>
    <t>Leader Support Material</t>
  </si>
  <si>
    <t>Help your leaders provide program</t>
  </si>
  <si>
    <t>Leader Training</t>
  </si>
  <si>
    <t>Contingency</t>
  </si>
  <si>
    <t>You never know what might happen</t>
  </si>
  <si>
    <t>Tiger Den Dues</t>
  </si>
  <si>
    <t>Collecting dues (program supplies) by fundraising has several advantages: no fees collected at meeting, annual budget for den leaders, easier tracking of funds and fewer times families are asked for money.</t>
  </si>
  <si>
    <t>Wolf Den Dues</t>
  </si>
  <si>
    <t>Bear Den Dues</t>
  </si>
  <si>
    <t>Webelos 1 Den Dues</t>
  </si>
  <si>
    <t>Equipment - this year</t>
  </si>
  <si>
    <t>To help plan for larger pack needs</t>
  </si>
  <si>
    <t>Equipment - 2-3 years</t>
  </si>
  <si>
    <t>Other 1</t>
  </si>
  <si>
    <t>Pack Admin Costs per youth</t>
  </si>
  <si>
    <t xml:space="preserve">Total Cost of Youth </t>
  </si>
  <si>
    <t>Pack Total</t>
  </si>
  <si>
    <t>PACK INCOME PLANNER</t>
  </si>
  <si>
    <t>Income Needed</t>
  </si>
  <si>
    <t xml:space="preserve">Fundraiser Commission </t>
  </si>
  <si>
    <t>If you use popcorn.  Use 35% if completed popcorn incentive</t>
  </si>
  <si>
    <t>Unit Sale Goal</t>
  </si>
  <si>
    <t>Number of Scouts</t>
  </si>
  <si>
    <t>Per Scout Sale Goal</t>
  </si>
  <si>
    <t>Average Item Cost</t>
  </si>
  <si>
    <t>Item Sale Goal Per Scout</t>
  </si>
  <si>
    <t>Cost of Scouting Per Scout</t>
  </si>
  <si>
    <t xml:space="preserve">If a family would like to sell extra to pay for summer camp as well just fill in the numbers below. </t>
  </si>
  <si>
    <t>For all Cub Scouts</t>
  </si>
  <si>
    <t xml:space="preserve">Items to cover </t>
  </si>
  <si>
    <t>Items to cover</t>
  </si>
  <si>
    <t>Thanks!</t>
  </si>
  <si>
    <r>
      <t xml:space="preserve">STOP!   </t>
    </r>
    <r>
      <rPr>
        <b/>
        <sz val="14"/>
        <rFont val="Arial"/>
        <family val="2"/>
      </rPr>
      <t xml:space="preserve">You are now done with your program planning process, but we still have a couple of other notes and tools to help you run your pack.  </t>
    </r>
  </si>
  <si>
    <t>Next steps</t>
  </si>
  <si>
    <t>-Send calendar and budget to all families</t>
  </si>
  <si>
    <r>
      <t>Pack Tools Summary</t>
    </r>
    <r>
      <rPr>
        <sz val="12"/>
        <rFont val="Arial"/>
        <family val="2"/>
      </rPr>
      <t xml:space="preserve">  (next couple of documents)</t>
    </r>
  </si>
  <si>
    <r>
      <t>Accounting Budget</t>
    </r>
    <r>
      <rPr>
        <sz val="16"/>
        <rFont val="Arial"/>
        <family val="2"/>
      </rPr>
      <t xml:space="preserve"> - This is a simple tool you can use to track your actual budget as you spend throughout the year to keep track of what you spend on each line item and how much you spent each month.  </t>
    </r>
  </si>
  <si>
    <t>PACK INCOME</t>
  </si>
  <si>
    <t>TOTAL</t>
  </si>
  <si>
    <t>Starting Balance</t>
  </si>
  <si>
    <t>Fundraising</t>
  </si>
  <si>
    <t>Parent Fees</t>
  </si>
  <si>
    <t>Any fees collected from parents</t>
  </si>
  <si>
    <t>Annual Budget</t>
  </si>
  <si>
    <t>(+ or -)</t>
  </si>
  <si>
    <t>All Rechartering</t>
  </si>
  <si>
    <t>Fundraising Expenses</t>
  </si>
  <si>
    <t>Transfer w/ youth to Troop</t>
  </si>
  <si>
    <t>Expense Total</t>
  </si>
  <si>
    <t>Balance</t>
  </si>
  <si>
    <t>storage</t>
  </si>
  <si>
    <t>The Crossroads of America Council Staff</t>
  </si>
  <si>
    <t>Roller Skating</t>
  </si>
  <si>
    <t>Adopt-A-School</t>
  </si>
  <si>
    <t>Date TBA</t>
  </si>
  <si>
    <t>Please feel free to contact the Crossroads of America Council office at 317-813-7125 if there are suggestions on how to make this process more helpful to you or other packs.</t>
  </si>
  <si>
    <r>
      <t xml:space="preserve">Just fill in the highlighted blanks and the worksheet does the rest!                       Available online at </t>
    </r>
    <r>
      <rPr>
        <b/>
        <sz val="10"/>
        <rFont val="Arial"/>
        <family val="2"/>
      </rPr>
      <t>www.crossroadsbsa.org/IYOS</t>
    </r>
  </si>
  <si>
    <t>Re-chartering - Scout Life</t>
  </si>
  <si>
    <t>Lions</t>
  </si>
  <si>
    <t>Lion</t>
  </si>
  <si>
    <t>Lion Den Dues</t>
  </si>
  <si>
    <t>Webelos Den Dues</t>
  </si>
  <si>
    <t>AOL Den Dues</t>
  </si>
  <si>
    <t>Advancements &amp; Achievements</t>
  </si>
  <si>
    <t>Lion Graduation</t>
  </si>
  <si>
    <t>Tiger handbook</t>
  </si>
  <si>
    <t>If you use popcorn.  Use ____% if completed popcorn incentive</t>
  </si>
  <si>
    <t>Scouts BSA Camp</t>
  </si>
  <si>
    <t>AOL Camp</t>
  </si>
  <si>
    <t>Family Camp</t>
  </si>
  <si>
    <t>Belzer Early Bird Fee = $175, District Day Camps Early Bird = $125</t>
  </si>
  <si>
    <t>Family Camp Early Bird Fee = $125 per child / $100 per adult</t>
  </si>
  <si>
    <t>Open to graduating first year Webelos</t>
  </si>
  <si>
    <t>AOL Camp Early Bird = $225 / $150 per adult</t>
  </si>
  <si>
    <t>For AOL Scouts - It is recommended that each Cub takes extra money into Scouts BSA.</t>
  </si>
  <si>
    <t>Ransburg Early Bird = $370 / $175 per adult</t>
  </si>
  <si>
    <t>2022-2023 Pack Calendar</t>
  </si>
  <si>
    <t>Arrow of Light (AOL) Camp</t>
  </si>
  <si>
    <t>Cub Day Camp</t>
  </si>
  <si>
    <t xml:space="preserve">Indianapolis Indians Overnight </t>
  </si>
  <si>
    <t xml:space="preserve">Holiday World </t>
  </si>
  <si>
    <t xml:space="preserve">Sample Activities </t>
  </si>
  <si>
    <t>State Fair</t>
  </si>
  <si>
    <r>
      <t xml:space="preserve">Leadership Inventory </t>
    </r>
    <r>
      <rPr>
        <sz val="16"/>
        <rFont val="Arial"/>
        <family val="2"/>
      </rPr>
      <t xml:space="preserve">- The best way to have a strong pack is with good leaders.  Use this tool to go through and see what your needs are, then figure out who the </t>
    </r>
    <r>
      <rPr>
        <u/>
        <sz val="16"/>
        <rFont val="Arial"/>
        <family val="2"/>
      </rPr>
      <t>best person</t>
    </r>
    <r>
      <rPr>
        <sz val="16"/>
        <rFont val="Arial"/>
        <family val="2"/>
      </rPr>
      <t xml:space="preserve"> around is and </t>
    </r>
    <r>
      <rPr>
        <u/>
        <sz val="16"/>
        <rFont val="Arial"/>
        <family val="2"/>
      </rPr>
      <t>ask them to fill the position</t>
    </r>
    <r>
      <rPr>
        <sz val="16"/>
        <rFont val="Arial"/>
        <family val="2"/>
      </rPr>
      <t xml:space="preserve">.  It is much better than just asking "is there anyone here who is willing to fill this role". </t>
    </r>
  </si>
  <si>
    <t>Pack Pool Party</t>
  </si>
  <si>
    <t>Invite friends to neighborhood pool and cookout to learn about Cub Scouts.</t>
  </si>
  <si>
    <t>Visit the Indiana State Fair.  Rides, food, games, and Indiana history &amp; culture.</t>
  </si>
  <si>
    <t xml:space="preserve">Chess &amp; Marble Belt Loop </t>
  </si>
  <si>
    <t>POSITION</t>
  </si>
  <si>
    <t>CURRENT</t>
  </si>
  <si>
    <t>NEXT</t>
  </si>
  <si>
    <t>COMMENT</t>
  </si>
  <si>
    <t>CHARTER ORGANIZATION REPRESENTATIVE</t>
  </si>
  <si>
    <t>CUBMASTER</t>
  </si>
  <si>
    <t>ASSISTANT CUBMASTER</t>
  </si>
  <si>
    <t>COMMITTEE CHAIR</t>
  </si>
  <si>
    <t>SECRETARY</t>
  </si>
  <si>
    <t>TREASURER</t>
  </si>
  <si>
    <t>ADVANCEMENT</t>
  </si>
  <si>
    <t>BLUE AND GOLD</t>
  </si>
  <si>
    <t>POPCORN KERNEL</t>
  </si>
  <si>
    <t>ARROW OF LIGHT DEN LEADER</t>
  </si>
  <si>
    <t>ASS’T ARROW OF LIGHT DEN LEADER</t>
  </si>
  <si>
    <t>LION DEN LEADER</t>
  </si>
  <si>
    <t>TIGER DEN LEADER</t>
  </si>
  <si>
    <t>WOLF DEN LEADER</t>
  </si>
  <si>
    <t>BEAR DEN LEADER</t>
  </si>
  <si>
    <t>WEBELOS DEN LEADER</t>
  </si>
  <si>
    <t>RECHARTER PROCESSOR</t>
  </si>
  <si>
    <t>NEXT, NEXT</t>
  </si>
  <si>
    <r>
      <t>ASS</t>
    </r>
    <r>
      <rPr>
        <sz val="12"/>
        <rFont val="Calibri"/>
        <family val="2"/>
      </rPr>
      <t>’</t>
    </r>
    <r>
      <rPr>
        <sz val="12"/>
        <rFont val="Century Schoolbook"/>
        <family val="1"/>
      </rPr>
      <t>T LION DEN LEADER</t>
    </r>
  </si>
  <si>
    <r>
      <t>ASS</t>
    </r>
    <r>
      <rPr>
        <sz val="12"/>
        <rFont val="Calibri"/>
        <family val="2"/>
      </rPr>
      <t>’</t>
    </r>
    <r>
      <rPr>
        <sz val="12"/>
        <rFont val="Century Schoolbook"/>
        <family val="1"/>
      </rPr>
      <t>T TIGER DEN LEADER</t>
    </r>
  </si>
  <si>
    <r>
      <t>ASS</t>
    </r>
    <r>
      <rPr>
        <sz val="12"/>
        <rFont val="Calibri"/>
        <family val="2"/>
      </rPr>
      <t>’</t>
    </r>
    <r>
      <rPr>
        <sz val="12"/>
        <rFont val="Century Schoolbook"/>
        <family val="1"/>
      </rPr>
      <t>T WOLF DEN LEADER</t>
    </r>
  </si>
  <si>
    <r>
      <t>ASS</t>
    </r>
    <r>
      <rPr>
        <sz val="12"/>
        <rFont val="Calibri"/>
        <family val="2"/>
      </rPr>
      <t>’</t>
    </r>
    <r>
      <rPr>
        <sz val="12"/>
        <rFont val="Century Schoolbook"/>
        <family val="1"/>
      </rPr>
      <t>T BEAR DEN LEADER</t>
    </r>
  </si>
  <si>
    <r>
      <t>ASS</t>
    </r>
    <r>
      <rPr>
        <sz val="12"/>
        <rFont val="Calibri"/>
        <family val="2"/>
      </rPr>
      <t>’</t>
    </r>
    <r>
      <rPr>
        <sz val="12"/>
        <rFont val="Century Schoolbook"/>
        <family val="1"/>
      </rPr>
      <t>T WEBELOS DEN LEADER</t>
    </r>
  </si>
  <si>
    <t>RECRUITING / JOIN NIGHT COORDINATOR</t>
  </si>
  <si>
    <t>PINEWOOD DERBY</t>
  </si>
  <si>
    <t>SCOUTING FOR FOOD</t>
  </si>
  <si>
    <t>NEW MEMBER COORDINATOR</t>
  </si>
  <si>
    <t>FOS PRESENTATION COORDINATOR</t>
  </si>
  <si>
    <t>ACTIVITIES (Recommended)</t>
  </si>
  <si>
    <t>CAMPING (Recommended)</t>
  </si>
  <si>
    <t>SUMMER DAY CAMP COORDINATOR</t>
  </si>
  <si>
    <t>SUMMER FAMILY CAMP</t>
  </si>
  <si>
    <t>SUMMER ARROW OF LIGHT CAMP</t>
  </si>
  <si>
    <r>
      <t>Step 5. Communicate the Plan</t>
    </r>
    <r>
      <rPr>
        <sz val="12"/>
        <rFont val="Arial"/>
        <family val="2"/>
      </rPr>
      <t xml:space="preserve"> - It is critical that you share your plan with your Scouts and their parents.  Ask for help, often people are willing to take on small tasks to help with their son or daughter's development.  After they have had some fun and success they will be more likely to take on larger roles in the pack.  It is also the best way to keep Scouts interested in the program so they can get the most out of Scouting values.  </t>
    </r>
  </si>
  <si>
    <t>Check out one of the hottest events with great deals and the best hockey around.  Don't miss all the extra activites in the Champions pavilion and the on ice puck shoot!</t>
  </si>
  <si>
    <t>Webelos Crossover</t>
  </si>
  <si>
    <t>Scouts</t>
  </si>
  <si>
    <t>Scouts BSA Summer Camp</t>
  </si>
  <si>
    <t>Insurance &amp; other fees for each Scout and adult</t>
  </si>
  <si>
    <t>Re-chartering - Council fee</t>
  </si>
  <si>
    <t>Webelos Troop Welcome meeting</t>
  </si>
  <si>
    <t>Webelos / AOL Scouts attend a local regular Troop meeting to help earn their Arrow of Light</t>
  </si>
  <si>
    <t xml:space="preserve">Webelos Outdoor Activity </t>
  </si>
  <si>
    <t>Webelos / AOL Scouts attend local Troop outdoor activity to help earn their Arrow of Light</t>
  </si>
  <si>
    <t>Pack Activity: Blue &amp; Gold Banquet</t>
  </si>
  <si>
    <t xml:space="preserve">Pack Meeting </t>
  </si>
  <si>
    <t>New Parent Orientation (week after School Night)</t>
  </si>
  <si>
    <t>Crossroads Air Show (Oct 28-29, 2023)</t>
  </si>
  <si>
    <r>
      <t xml:space="preserve">Step 4. Pack Leadership Inventory - </t>
    </r>
    <r>
      <rPr>
        <sz val="12"/>
        <rFont val="Arial"/>
        <family val="2"/>
      </rPr>
      <t>Complete the Ledership Inventory for your Pack. One of the most impactful areas to the success of a pack is having enough of the right leaders.  Look at your current pack leadership and look for other parents who can take on a role to help make their son or daughter's experience better.  (Use this step at a Pack Committee meeting with enough time to fill leadership roles before school night.)</t>
    </r>
  </si>
  <si>
    <t>-Share your calendar at joining events</t>
  </si>
  <si>
    <t>-Please save this file with your Pack number in the file name.</t>
  </si>
  <si>
    <t>-Please upload the file with your Pack number to the link on this page:</t>
  </si>
  <si>
    <t>-Use the following sheets at Pack Committee Meetings to help your Pack run more smoothly</t>
  </si>
  <si>
    <r>
      <t xml:space="preserve">Pack Resources </t>
    </r>
    <r>
      <rPr>
        <sz val="16"/>
        <rFont val="Arial"/>
        <family val="2"/>
      </rPr>
      <t>- Go to the Ideal Year of Scouting Page, click on Program Planning Resources Page.  Many resources with more being added!</t>
    </r>
  </si>
  <si>
    <t>Re-chartering - Admin fee</t>
  </si>
  <si>
    <t>1% fee for e-check payment for recharter</t>
  </si>
  <si>
    <r>
      <rPr>
        <b/>
        <sz val="12"/>
        <rFont val="Arial"/>
        <family val="2"/>
      </rPr>
      <t xml:space="preserve">Step 7. Submit </t>
    </r>
    <r>
      <rPr>
        <sz val="12"/>
        <rFont val="Arial"/>
        <family val="2"/>
      </rPr>
      <t>- Please submit this complete program plan, budget, and leadership inventory to:</t>
    </r>
  </si>
  <si>
    <t xml:space="preserve"> https://www.crossroadsbsa.org/resources/iyos/ </t>
  </si>
  <si>
    <t>Pack __________</t>
  </si>
  <si>
    <t>Pack _________</t>
  </si>
  <si>
    <t>Pack ______</t>
  </si>
  <si>
    <t>Pack 123</t>
  </si>
  <si>
    <t>Cub Fun Days make activities like Fishing, BB guns, archery, rope making, and more available at locations all over the council. Look for all the dates and location on the council Activity page before the summer is out. See line 66 for the link.</t>
  </si>
  <si>
    <t>Come see the Monster Jam trucks run in Lucas Oil Stadium.  Get pictures and meet the drivers of the Grave Digger and others!</t>
  </si>
  <si>
    <t>Indy Fuel</t>
  </si>
  <si>
    <t xml:space="preserve">Come check out the motor cross bike races on the dirt at Lucas Oil Stadium.  Great discounts in two sections.  </t>
  </si>
  <si>
    <t>Largest Pinewood Derby Track Best in Show at the Indiana State Museum</t>
  </si>
  <si>
    <t>Ticket, post game player talk and shoot a free throw on Gainbridge's main floor for only $12.  Hot dog, chips, and a Pepsi product, if you upgrade to a higher priced discount ticket.</t>
  </si>
  <si>
    <t>Good Turn for Nature</t>
  </si>
  <si>
    <t>University of Scouting (great training for leaders)</t>
  </si>
  <si>
    <t>By participating in the pack annual fundraiser, Cubs can earn a full year of Scouting fun, adventure and a trip to summer camp.  The annual fundraiser is intended to be our one-time fundraiser.  We Choose not to repeatedly ask parents to fund the program or have the Cubs participate in multiple fundraisers.  Your support as parents is vital to the success of our annual fundraising effort.</t>
  </si>
  <si>
    <t>All youth advancements for year (avg per Scout)(8 adventure loops/pins, Rank Patch, award pins)</t>
  </si>
  <si>
    <t xml:space="preserve">https://www.crossroadsbsa.org/iyos/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</si>
</sst>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_(&quot;$&quot;* #,##0_);_(&quot;$&quot;* \(#,##0\);_(&quot;$&quot;* &quot;-&quot;??_);_(@_)"/>
  </numFmts>
  <fonts count="32" x14ac:knownFonts="1">
    <font>
      <sz val="10"/>
      <name val="Arial"/>
    </font>
    <font>
      <sz val="10"/>
      <name val="Arial"/>
      <family val="2"/>
    </font>
    <font>
      <b/>
      <u/>
      <sz val="12"/>
      <name val="Arial"/>
      <family val="2"/>
    </font>
    <font>
      <sz val="12"/>
      <name val="Arial"/>
      <family val="2"/>
    </font>
    <font>
      <b/>
      <sz val="12"/>
      <name val="Arial"/>
      <family val="2"/>
    </font>
    <font>
      <i/>
      <sz val="12"/>
      <name val="Arial"/>
      <family val="2"/>
    </font>
    <font>
      <sz val="10"/>
      <name val="Arial"/>
      <family val="2"/>
    </font>
    <font>
      <sz val="16"/>
      <name val="Arial"/>
      <family val="2"/>
    </font>
    <font>
      <u/>
      <sz val="10"/>
      <color indexed="12"/>
      <name val="Arial"/>
      <family val="2"/>
    </font>
    <font>
      <sz val="8"/>
      <name val="Arial"/>
      <family val="2"/>
    </font>
    <font>
      <b/>
      <sz val="11"/>
      <name val="Arial"/>
      <family val="2"/>
    </font>
    <font>
      <sz val="11"/>
      <name val="Arial"/>
      <family val="2"/>
    </font>
    <font>
      <b/>
      <u/>
      <sz val="11"/>
      <name val="Arial"/>
      <family val="2"/>
    </font>
    <font>
      <i/>
      <sz val="11"/>
      <name val="Arial"/>
      <family val="2"/>
    </font>
    <font>
      <b/>
      <sz val="16"/>
      <name val="Arial"/>
      <family val="2"/>
    </font>
    <font>
      <b/>
      <u/>
      <sz val="16"/>
      <name val="Arial"/>
      <family val="2"/>
    </font>
    <font>
      <b/>
      <sz val="11"/>
      <name val="Bradley Hand ITC"/>
      <family val="4"/>
    </font>
    <font>
      <b/>
      <sz val="12"/>
      <name val="Bradley Hand ITC"/>
      <family val="4"/>
    </font>
    <font>
      <b/>
      <sz val="14"/>
      <name val="Arial"/>
      <family val="2"/>
    </font>
    <font>
      <i/>
      <sz val="14"/>
      <name val="Arial"/>
      <family val="2"/>
    </font>
    <font>
      <sz val="14"/>
      <name val="Arial"/>
      <family val="2"/>
    </font>
    <font>
      <sz val="14"/>
      <name val="Script"/>
      <family val="4"/>
      <charset val="255"/>
    </font>
    <font>
      <b/>
      <sz val="10"/>
      <name val="Arial"/>
      <family val="2"/>
    </font>
    <font>
      <u/>
      <sz val="12"/>
      <name val="Arial"/>
      <family val="2"/>
    </font>
    <font>
      <u/>
      <sz val="8"/>
      <name val="Arial"/>
      <family val="2"/>
    </font>
    <font>
      <u/>
      <sz val="16"/>
      <name val="Arial"/>
      <family val="2"/>
    </font>
    <font>
      <sz val="12"/>
      <color theme="0"/>
      <name val="Arial"/>
      <family val="2"/>
    </font>
    <font>
      <sz val="11"/>
      <name val="Calibri"/>
      <family val="2"/>
    </font>
    <font>
      <b/>
      <sz val="12"/>
      <name val="Century Schoolbook"/>
      <family val="1"/>
    </font>
    <font>
      <sz val="12"/>
      <name val="Century Schoolbook"/>
      <family val="1"/>
    </font>
    <font>
      <sz val="12"/>
      <name val="Calibri"/>
      <family val="2"/>
    </font>
    <font>
      <u/>
      <sz val="12"/>
      <color indexed="12"/>
      <name val="Arial"/>
      <family val="2"/>
    </font>
  </fonts>
  <fills count="10">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rgb="FF0070C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FFFF00"/>
        <bgColor indexed="64"/>
      </patternFill>
    </fill>
    <fill>
      <patternFill patternType="solid">
        <fgColor theme="1"/>
        <bgColor indexed="64"/>
      </patternFill>
    </fill>
  </fills>
  <borders count="15">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cellStyleXfs>
  <cellXfs count="125">
    <xf numFmtId="0" fontId="0" fillId="0" borderId="0" xfId="0"/>
    <xf numFmtId="0" fontId="2" fillId="0" borderId="0" xfId="0" applyFont="1"/>
    <xf numFmtId="0" fontId="3" fillId="0" borderId="0" xfId="0" applyFont="1"/>
    <xf numFmtId="44" fontId="3" fillId="0" borderId="0" xfId="1" applyFont="1" applyAlignment="1">
      <alignment horizontal="right"/>
    </xf>
    <xf numFmtId="44" fontId="3" fillId="0" borderId="0" xfId="1" applyFont="1" applyAlignment="1"/>
    <xf numFmtId="0" fontId="4" fillId="0" borderId="0" xfId="0" applyFont="1"/>
    <xf numFmtId="0" fontId="3" fillId="0" borderId="0" xfId="0" applyFont="1" applyAlignment="1">
      <alignment horizontal="center"/>
    </xf>
    <xf numFmtId="44" fontId="3" fillId="0" borderId="0" xfId="1" applyFont="1"/>
    <xf numFmtId="0" fontId="5" fillId="0" borderId="0" xfId="0" applyFont="1"/>
    <xf numFmtId="37" fontId="3" fillId="0" borderId="0" xfId="1" applyNumberFormat="1" applyFont="1"/>
    <xf numFmtId="1" fontId="3" fillId="0" borderId="0" xfId="0" applyNumberFormat="1" applyFont="1"/>
    <xf numFmtId="44" fontId="3" fillId="0" borderId="0" xfId="0" applyNumberFormat="1" applyFont="1"/>
    <xf numFmtId="9" fontId="3" fillId="0" borderId="0" xfId="3" applyFont="1"/>
    <xf numFmtId="0" fontId="4" fillId="0" borderId="1" xfId="0" applyFont="1" applyBorder="1"/>
    <xf numFmtId="37" fontId="3" fillId="0" borderId="0" xfId="1" applyNumberFormat="1" applyFont="1" applyAlignment="1">
      <alignment horizontal="center"/>
    </xf>
    <xf numFmtId="1" fontId="3" fillId="0" borderId="0" xfId="0" applyNumberFormat="1" applyFont="1" applyAlignment="1">
      <alignment horizontal="center"/>
    </xf>
    <xf numFmtId="0" fontId="3" fillId="0" borderId="2" xfId="0" applyFont="1" applyBorder="1" applyAlignment="1">
      <alignment horizontal="center"/>
    </xf>
    <xf numFmtId="1" fontId="3" fillId="0" borderId="2" xfId="0" applyNumberFormat="1" applyFont="1" applyBorder="1" applyAlignment="1">
      <alignment horizontal="center"/>
    </xf>
    <xf numFmtId="0" fontId="3" fillId="0" borderId="0" xfId="0" applyFont="1" applyAlignment="1">
      <alignment wrapText="1"/>
    </xf>
    <xf numFmtId="0" fontId="6" fillId="0" borderId="0" xfId="0" applyFont="1"/>
    <xf numFmtId="165" fontId="3" fillId="0" borderId="0" xfId="0" applyNumberFormat="1" applyFont="1"/>
    <xf numFmtId="165" fontId="4" fillId="0" borderId="3" xfId="1" applyNumberFormat="1" applyFont="1" applyBorder="1"/>
    <xf numFmtId="165" fontId="3" fillId="0" borderId="0" xfId="1" applyNumberFormat="1" applyFont="1"/>
    <xf numFmtId="0" fontId="8" fillId="0" borderId="0" xfId="2" applyAlignment="1" applyProtection="1"/>
    <xf numFmtId="0" fontId="9" fillId="0" borderId="0" xfId="0" applyFont="1" applyAlignment="1">
      <alignment horizontal="left" wrapText="1"/>
    </xf>
    <xf numFmtId="1" fontId="9" fillId="0" borderId="0" xfId="0" applyNumberFormat="1" applyFont="1"/>
    <xf numFmtId="0" fontId="9" fillId="0" borderId="0" xfId="0" applyFont="1"/>
    <xf numFmtId="37" fontId="3" fillId="0" borderId="4" xfId="1" applyNumberFormat="1" applyFont="1" applyBorder="1"/>
    <xf numFmtId="0" fontId="11" fillId="0" borderId="0" xfId="0" applyFont="1"/>
    <xf numFmtId="0" fontId="12" fillId="0" borderId="0" xfId="0" applyFont="1" applyAlignment="1">
      <alignment horizontal="left"/>
    </xf>
    <xf numFmtId="0" fontId="11" fillId="0" borderId="0" xfId="0" applyFont="1" applyAlignment="1">
      <alignment horizontal="left"/>
    </xf>
    <xf numFmtId="0" fontId="13" fillId="0" borderId="0" xfId="0" applyFont="1"/>
    <xf numFmtId="0" fontId="11" fillId="0" borderId="0" xfId="0" applyFont="1" applyAlignment="1">
      <alignment horizontal="center"/>
    </xf>
    <xf numFmtId="0" fontId="10" fillId="0" borderId="0" xfId="0" applyFont="1" applyAlignment="1">
      <alignment horizontal="center"/>
    </xf>
    <xf numFmtId="0" fontId="0" fillId="0" borderId="0" xfId="0" applyAlignment="1">
      <alignment wrapText="1"/>
    </xf>
    <xf numFmtId="0" fontId="10" fillId="0" borderId="0" xfId="0" applyFont="1" applyAlignment="1">
      <alignment horizontal="left"/>
    </xf>
    <xf numFmtId="16" fontId="11" fillId="0" borderId="0" xfId="0" quotePrefix="1" applyNumberFormat="1" applyFont="1" applyAlignment="1">
      <alignment horizontal="left"/>
    </xf>
    <xf numFmtId="44" fontId="3" fillId="2" borderId="0" xfId="1" applyFont="1" applyFill="1"/>
    <xf numFmtId="44" fontId="3" fillId="3" borderId="0" xfId="1" applyFont="1" applyFill="1"/>
    <xf numFmtId="44" fontId="9" fillId="0" borderId="0" xfId="1" applyFont="1"/>
    <xf numFmtId="0" fontId="17" fillId="0" borderId="0" xfId="0" applyFont="1"/>
    <xf numFmtId="44" fontId="11" fillId="0" borderId="0" xfId="1" applyFont="1"/>
    <xf numFmtId="44" fontId="11" fillId="5" borderId="0" xfId="1" applyFont="1" applyFill="1"/>
    <xf numFmtId="44" fontId="11" fillId="4" borderId="5" xfId="1" applyFont="1" applyFill="1" applyBorder="1"/>
    <xf numFmtId="0" fontId="4" fillId="0" borderId="0" xfId="0" applyFont="1" applyAlignment="1">
      <alignment wrapText="1"/>
    </xf>
    <xf numFmtId="0" fontId="3" fillId="0" borderId="0" xfId="0" quotePrefix="1" applyFont="1" applyAlignment="1">
      <alignment wrapText="1"/>
    </xf>
    <xf numFmtId="0" fontId="21" fillId="0" borderId="0" xfId="0" applyFont="1" applyAlignment="1">
      <alignment wrapText="1"/>
    </xf>
    <xf numFmtId="0" fontId="14" fillId="0" borderId="0" xfId="0" applyFont="1" applyAlignment="1">
      <alignment wrapText="1"/>
    </xf>
    <xf numFmtId="0" fontId="7" fillId="0" borderId="0" xfId="0" applyFont="1"/>
    <xf numFmtId="0" fontId="15" fillId="0" borderId="0" xfId="0" applyFont="1" applyAlignment="1">
      <alignment wrapText="1"/>
    </xf>
    <xf numFmtId="0" fontId="7" fillId="0" borderId="0" xfId="0" quotePrefix="1" applyFont="1" applyAlignment="1">
      <alignment wrapText="1"/>
    </xf>
    <xf numFmtId="0" fontId="19" fillId="0" borderId="0" xfId="0" applyFont="1" applyAlignment="1">
      <alignment wrapText="1"/>
    </xf>
    <xf numFmtId="0" fontId="20" fillId="0" borderId="0" xfId="0" applyFont="1"/>
    <xf numFmtId="0" fontId="7" fillId="0" borderId="0" xfId="0" applyFont="1" applyAlignment="1">
      <alignment wrapText="1"/>
    </xf>
    <xf numFmtId="44" fontId="10" fillId="0" borderId="0" xfId="1" applyFont="1" applyFill="1"/>
    <xf numFmtId="44" fontId="11" fillId="0" borderId="0" xfId="1" applyFont="1" applyFill="1" applyAlignment="1">
      <alignment horizontal="center"/>
    </xf>
    <xf numFmtId="44" fontId="11" fillId="0" borderId="0" xfId="1" applyFont="1" applyFill="1"/>
    <xf numFmtId="44" fontId="11" fillId="0" borderId="5" xfId="1" applyFont="1" applyFill="1" applyBorder="1" applyAlignment="1">
      <alignment horizontal="center"/>
    </xf>
    <xf numFmtId="44" fontId="11" fillId="0" borderId="5" xfId="1" applyFont="1" applyFill="1" applyBorder="1"/>
    <xf numFmtId="44" fontId="9" fillId="0" borderId="0" xfId="1" applyFont="1" applyFill="1"/>
    <xf numFmtId="44" fontId="11" fillId="0" borderId="6" xfId="1" applyFont="1" applyFill="1" applyBorder="1"/>
    <xf numFmtId="44" fontId="13" fillId="0" borderId="0" xfId="1" applyFont="1" applyFill="1"/>
    <xf numFmtId="44" fontId="11" fillId="0" borderId="7" xfId="1" applyFont="1" applyFill="1" applyBorder="1"/>
    <xf numFmtId="44" fontId="6" fillId="0" borderId="0" xfId="1" applyFont="1" applyFill="1" applyAlignment="1">
      <alignment horizontal="center"/>
    </xf>
    <xf numFmtId="44" fontId="10" fillId="0" borderId="0" xfId="1" applyFont="1" applyFill="1" applyBorder="1"/>
    <xf numFmtId="44" fontId="10" fillId="0" borderId="5" xfId="1" applyFont="1" applyFill="1" applyBorder="1"/>
    <xf numFmtId="44" fontId="11" fillId="0" borderId="0" xfId="1" applyFont="1" applyFill="1" applyAlignment="1">
      <alignment wrapText="1"/>
    </xf>
    <xf numFmtId="44" fontId="11" fillId="6" borderId="5" xfId="1" applyFont="1" applyFill="1" applyBorder="1"/>
    <xf numFmtId="0" fontId="9" fillId="0" borderId="0" xfId="0" applyFont="1" applyAlignment="1">
      <alignment wrapText="1"/>
    </xf>
    <xf numFmtId="16" fontId="3" fillId="0" borderId="0" xfId="0" applyNumberFormat="1" applyFont="1" applyAlignment="1">
      <alignment wrapText="1"/>
    </xf>
    <xf numFmtId="8" fontId="3" fillId="0" borderId="0" xfId="1" applyNumberFormat="1" applyFont="1" applyAlignment="1">
      <alignment horizontal="right"/>
    </xf>
    <xf numFmtId="0" fontId="22" fillId="0" borderId="0" xfId="0" applyFont="1"/>
    <xf numFmtId="44" fontId="3" fillId="7" borderId="5" xfId="1" applyFont="1" applyFill="1" applyBorder="1"/>
    <xf numFmtId="9" fontId="3" fillId="7" borderId="0" xfId="3" applyFont="1" applyFill="1"/>
    <xf numFmtId="44" fontId="3" fillId="7" borderId="0" xfId="1" applyFont="1" applyFill="1"/>
    <xf numFmtId="164" fontId="3" fillId="7" borderId="0" xfId="0" applyNumberFormat="1" applyFont="1" applyFill="1"/>
    <xf numFmtId="0" fontId="3" fillId="0" borderId="0" xfId="0" applyFont="1" applyAlignment="1">
      <alignment wrapText="1"/>
    </xf>
    <xf numFmtId="0" fontId="3" fillId="8" borderId="0" xfId="0" applyFont="1" applyFill="1"/>
    <xf numFmtId="0" fontId="24" fillId="8" borderId="0" xfId="0" applyFont="1" applyFill="1"/>
    <xf numFmtId="0" fontId="23" fillId="8" borderId="0" xfId="0" applyFont="1" applyFill="1"/>
    <xf numFmtId="0" fontId="26" fillId="4" borderId="5" xfId="0" applyFont="1" applyFill="1" applyBorder="1" applyAlignment="1">
      <alignment horizontal="center"/>
    </xf>
    <xf numFmtId="37" fontId="26" fillId="4" borderId="5" xfId="1" applyNumberFormat="1" applyFont="1" applyFill="1" applyBorder="1" applyAlignment="1">
      <alignment horizontal="center"/>
    </xf>
    <xf numFmtId="1" fontId="26" fillId="4" borderId="5" xfId="0" applyNumberFormat="1" applyFont="1" applyFill="1" applyBorder="1" applyAlignment="1">
      <alignment horizontal="center"/>
    </xf>
    <xf numFmtId="0" fontId="0" fillId="0" borderId="0" xfId="0" applyAlignment="1"/>
    <xf numFmtId="0" fontId="28" fillId="0" borderId="5" xfId="0" applyFont="1" applyBorder="1" applyAlignment="1">
      <alignment horizontal="center" vertical="center"/>
    </xf>
    <xf numFmtId="0" fontId="27" fillId="0" borderId="5" xfId="0" applyFont="1" applyBorder="1" applyAlignment="1">
      <alignment vertical="center"/>
    </xf>
    <xf numFmtId="0" fontId="27" fillId="0" borderId="5" xfId="0" applyFont="1" applyBorder="1" applyAlignment="1">
      <alignment vertical="center" wrapText="1"/>
    </xf>
    <xf numFmtId="0" fontId="0" fillId="0" borderId="5" xfId="0" applyBorder="1" applyAlignment="1"/>
    <xf numFmtId="0" fontId="29" fillId="0" borderId="5" xfId="0" applyFont="1" applyFill="1" applyBorder="1" applyAlignment="1">
      <alignment horizontal="left" vertical="center" wrapText="1"/>
    </xf>
    <xf numFmtId="0" fontId="29" fillId="0" borderId="5" xfId="0" applyFont="1" applyFill="1" applyBorder="1" applyAlignment="1">
      <alignment horizontal="right" vertical="center" wrapText="1"/>
    </xf>
    <xf numFmtId="0" fontId="28" fillId="0" borderId="5" xfId="0" applyFont="1" applyFill="1" applyBorder="1" applyAlignment="1">
      <alignment horizontal="center" vertical="center"/>
    </xf>
    <xf numFmtId="0" fontId="27" fillId="0" borderId="5" xfId="0" applyFont="1" applyFill="1" applyBorder="1" applyAlignment="1">
      <alignment horizontal="left" vertical="center"/>
    </xf>
    <xf numFmtId="0" fontId="27" fillId="0" borderId="5" xfId="0" applyFont="1" applyFill="1" applyBorder="1" applyAlignment="1">
      <alignment vertical="center"/>
    </xf>
    <xf numFmtId="0" fontId="29" fillId="0" borderId="5" xfId="0" applyFont="1" applyFill="1" applyBorder="1" applyAlignment="1">
      <alignment horizontal="left" vertical="center"/>
    </xf>
    <xf numFmtId="0" fontId="29" fillId="0" borderId="5" xfId="0" applyFont="1" applyFill="1" applyBorder="1" applyAlignment="1">
      <alignment horizontal="right" vertical="center"/>
    </xf>
    <xf numFmtId="0" fontId="0" fillId="0" borderId="5" xfId="0" applyFill="1" applyBorder="1" applyAlignment="1"/>
    <xf numFmtId="0" fontId="27" fillId="0" borderId="5" xfId="0" applyFont="1" applyFill="1" applyBorder="1" applyAlignment="1">
      <alignment vertical="center" wrapText="1"/>
    </xf>
    <xf numFmtId="0" fontId="0" fillId="0" borderId="0" xfId="0" applyFill="1" applyAlignment="1"/>
    <xf numFmtId="0" fontId="1" fillId="0" borderId="0" xfId="0" applyFont="1" applyFill="1" applyAlignment="1"/>
    <xf numFmtId="44" fontId="3" fillId="0" borderId="0" xfId="1" applyFont="1" applyAlignment="1">
      <alignment horizontal="center"/>
    </xf>
    <xf numFmtId="0" fontId="14" fillId="0" borderId="0" xfId="0" applyFont="1" applyFill="1" applyAlignment="1">
      <alignment wrapText="1"/>
    </xf>
    <xf numFmtId="44" fontId="3" fillId="9" borderId="0" xfId="1" applyFont="1" applyFill="1"/>
    <xf numFmtId="0" fontId="31" fillId="0" borderId="0" xfId="2" applyFont="1" applyAlignment="1" applyProtection="1">
      <alignment wrapText="1"/>
    </xf>
    <xf numFmtId="0" fontId="10" fillId="0" borderId="0" xfId="0" applyFont="1" applyAlignment="1"/>
    <xf numFmtId="44" fontId="3" fillId="0" borderId="0" xfId="1" applyFont="1" applyFill="1"/>
    <xf numFmtId="0" fontId="31" fillId="0" borderId="0" xfId="2" applyFont="1" applyAlignment="1" applyProtection="1"/>
    <xf numFmtId="0" fontId="1" fillId="0" borderId="0" xfId="0" applyFont="1" applyAlignment="1">
      <alignment wrapText="1"/>
    </xf>
    <xf numFmtId="0" fontId="6" fillId="0" borderId="0" xfId="0" applyFont="1" applyAlignment="1"/>
    <xf numFmtId="0" fontId="4" fillId="0" borderId="0" xfId="0" applyFont="1" applyAlignment="1">
      <alignment horizontal="center" wrapText="1"/>
    </xf>
    <xf numFmtId="0" fontId="0" fillId="0" borderId="0" xfId="0" applyAlignment="1">
      <alignment horizontal="center" wrapText="1"/>
    </xf>
    <xf numFmtId="0" fontId="10" fillId="0" borderId="0" xfId="0" applyFont="1" applyAlignment="1">
      <alignment horizontal="center" wrapText="1"/>
    </xf>
    <xf numFmtId="0" fontId="11" fillId="0" borderId="0" xfId="0" applyFont="1" applyAlignment="1">
      <alignment horizontal="center" wrapText="1"/>
    </xf>
    <xf numFmtId="0" fontId="16" fillId="0" borderId="0" xfId="0" applyFont="1" applyAlignment="1">
      <alignment wrapText="1"/>
    </xf>
    <xf numFmtId="0" fontId="16" fillId="0" borderId="0" xfId="0" applyFont="1" applyAlignment="1"/>
    <xf numFmtId="0" fontId="6" fillId="2" borderId="0" xfId="0" applyFont="1" applyFill="1" applyAlignment="1">
      <alignment wrapText="1"/>
    </xf>
    <xf numFmtId="0" fontId="6" fillId="0" borderId="0" xfId="0" applyFont="1" applyAlignment="1">
      <alignment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4" xfId="0" applyFont="1" applyBorder="1" applyAlignment="1">
      <alignment horizontal="center" vertical="center" wrapText="1"/>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71887</xdr:colOff>
      <xdr:row>0</xdr:row>
      <xdr:rowOff>83868</xdr:rowOff>
    </xdr:from>
    <xdr:to>
      <xdr:col>4</xdr:col>
      <xdr:colOff>382368</xdr:colOff>
      <xdr:row>9</xdr:row>
      <xdr:rowOff>157177</xdr:rowOff>
    </xdr:to>
    <xdr:pic>
      <xdr:nvPicPr>
        <xdr:cNvPr id="2" name="Picture 1">
          <a:extLst>
            <a:ext uri="{FF2B5EF4-FFF2-40B4-BE49-F238E27FC236}">
              <a16:creationId xmlns:a16="http://schemas.microsoft.com/office/drawing/2014/main" id="{2B1ADF41-389C-7649-89AC-1C07EF40B4A7}"/>
            </a:ext>
          </a:extLst>
        </xdr:cNvPr>
        <xdr:cNvPicPr>
          <a:picLocks noChangeAspect="1"/>
        </xdr:cNvPicPr>
      </xdr:nvPicPr>
      <xdr:blipFill>
        <a:blip xmlns:r="http://schemas.openxmlformats.org/officeDocument/2006/relationships" r:embed="rId1"/>
        <a:stretch>
          <a:fillRect/>
        </a:stretch>
      </xdr:blipFill>
      <xdr:spPr>
        <a:xfrm>
          <a:off x="8518585" y="83868"/>
          <a:ext cx="2395198" cy="2433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63500</xdr:colOff>
      <xdr:row>0</xdr:row>
      <xdr:rowOff>114300</xdr:rowOff>
    </xdr:from>
    <xdr:to>
      <xdr:col>9</xdr:col>
      <xdr:colOff>363198</xdr:colOff>
      <xdr:row>12</xdr:row>
      <xdr:rowOff>109492</xdr:rowOff>
    </xdr:to>
    <xdr:pic>
      <xdr:nvPicPr>
        <xdr:cNvPr id="2" name="Picture 1">
          <a:extLst>
            <a:ext uri="{FF2B5EF4-FFF2-40B4-BE49-F238E27FC236}">
              <a16:creationId xmlns:a16="http://schemas.microsoft.com/office/drawing/2014/main" id="{CB069E76-AED5-264A-B1E7-CA32B08FCC02}"/>
            </a:ext>
          </a:extLst>
        </xdr:cNvPr>
        <xdr:cNvPicPr>
          <a:picLocks noChangeAspect="1"/>
        </xdr:cNvPicPr>
      </xdr:nvPicPr>
      <xdr:blipFill>
        <a:blip xmlns:r="http://schemas.openxmlformats.org/officeDocument/2006/relationships" r:embed="rId1"/>
        <a:stretch>
          <a:fillRect/>
        </a:stretch>
      </xdr:blipFill>
      <xdr:spPr>
        <a:xfrm>
          <a:off x="8928100" y="114300"/>
          <a:ext cx="2395198" cy="24335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76200</xdr:colOff>
      <xdr:row>0</xdr:row>
      <xdr:rowOff>101600</xdr:rowOff>
    </xdr:from>
    <xdr:to>
      <xdr:col>11</xdr:col>
      <xdr:colOff>375898</xdr:colOff>
      <xdr:row>14</xdr:row>
      <xdr:rowOff>45992</xdr:rowOff>
    </xdr:to>
    <xdr:pic>
      <xdr:nvPicPr>
        <xdr:cNvPr id="2" name="Picture 1">
          <a:extLst>
            <a:ext uri="{FF2B5EF4-FFF2-40B4-BE49-F238E27FC236}">
              <a16:creationId xmlns:a16="http://schemas.microsoft.com/office/drawing/2014/main" id="{BDA733E8-60E2-A04A-9512-3EC897455511}"/>
            </a:ext>
          </a:extLst>
        </xdr:cNvPr>
        <xdr:cNvPicPr>
          <a:picLocks noChangeAspect="1"/>
        </xdr:cNvPicPr>
      </xdr:nvPicPr>
      <xdr:blipFill>
        <a:blip xmlns:r="http://schemas.openxmlformats.org/officeDocument/2006/relationships" r:embed="rId1"/>
        <a:stretch>
          <a:fillRect/>
        </a:stretch>
      </xdr:blipFill>
      <xdr:spPr>
        <a:xfrm>
          <a:off x="5499100" y="101600"/>
          <a:ext cx="2395198" cy="24335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114300</xdr:colOff>
      <xdr:row>0</xdr:row>
      <xdr:rowOff>38100</xdr:rowOff>
    </xdr:from>
    <xdr:to>
      <xdr:col>11</xdr:col>
      <xdr:colOff>413998</xdr:colOff>
      <xdr:row>12</xdr:row>
      <xdr:rowOff>134892</xdr:rowOff>
    </xdr:to>
    <xdr:pic>
      <xdr:nvPicPr>
        <xdr:cNvPr id="2" name="Picture 1">
          <a:extLst>
            <a:ext uri="{FF2B5EF4-FFF2-40B4-BE49-F238E27FC236}">
              <a16:creationId xmlns:a16="http://schemas.microsoft.com/office/drawing/2014/main" id="{F720502C-18E6-1248-A92D-648602E1CE1B}"/>
            </a:ext>
          </a:extLst>
        </xdr:cNvPr>
        <xdr:cNvPicPr>
          <a:picLocks noChangeAspect="1"/>
        </xdr:cNvPicPr>
      </xdr:nvPicPr>
      <xdr:blipFill>
        <a:blip xmlns:r="http://schemas.openxmlformats.org/officeDocument/2006/relationships" r:embed="rId1"/>
        <a:stretch>
          <a:fillRect/>
        </a:stretch>
      </xdr:blipFill>
      <xdr:spPr>
        <a:xfrm>
          <a:off x="7531100" y="38100"/>
          <a:ext cx="2395198" cy="24335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2109399</xdr:colOff>
      <xdr:row>13</xdr:row>
      <xdr:rowOff>109928</xdr:rowOff>
    </xdr:to>
    <xdr:pic>
      <xdr:nvPicPr>
        <xdr:cNvPr id="5" name="Picture 4">
          <a:extLst>
            <a:ext uri="{FF2B5EF4-FFF2-40B4-BE49-F238E27FC236}">
              <a16:creationId xmlns:a16="http://schemas.microsoft.com/office/drawing/2014/main" id="{8D892660-4649-437A-BC3F-DEA1CFD63F7D}"/>
            </a:ext>
          </a:extLst>
        </xdr:cNvPr>
        <xdr:cNvPicPr>
          <a:picLocks noChangeAspect="1"/>
        </xdr:cNvPicPr>
      </xdr:nvPicPr>
      <xdr:blipFill>
        <a:blip xmlns:r="http://schemas.openxmlformats.org/officeDocument/2006/relationships" r:embed="rId1"/>
        <a:stretch>
          <a:fillRect/>
        </a:stretch>
      </xdr:blipFill>
      <xdr:spPr>
        <a:xfrm>
          <a:off x="0" y="7604760"/>
          <a:ext cx="2109399" cy="2304488"/>
        </a:xfrm>
        <a:prstGeom prst="rect">
          <a:avLst/>
        </a:prstGeom>
      </xdr:spPr>
    </xdr:pic>
    <xdr:clientData/>
  </xdr:twoCellAnchor>
  <xdr:twoCellAnchor>
    <xdr:from>
      <xdr:col>0</xdr:col>
      <xdr:colOff>2499360</xdr:colOff>
      <xdr:row>0</xdr:row>
      <xdr:rowOff>7620</xdr:rowOff>
    </xdr:from>
    <xdr:to>
      <xdr:col>4</xdr:col>
      <xdr:colOff>1409700</xdr:colOff>
      <xdr:row>28</xdr:row>
      <xdr:rowOff>22860</xdr:rowOff>
    </xdr:to>
    <xdr:sp macro="" textlink="">
      <xdr:nvSpPr>
        <xdr:cNvPr id="2" name="TextBox 1">
          <a:extLst>
            <a:ext uri="{FF2B5EF4-FFF2-40B4-BE49-F238E27FC236}">
              <a16:creationId xmlns:a16="http://schemas.microsoft.com/office/drawing/2014/main" id="{97A125F2-C465-5E71-5992-C9BEA8E06FB0}"/>
            </a:ext>
          </a:extLst>
        </xdr:cNvPr>
        <xdr:cNvSpPr txBox="1"/>
      </xdr:nvSpPr>
      <xdr:spPr>
        <a:xfrm>
          <a:off x="2499360" y="7612380"/>
          <a:ext cx="6827520" cy="472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INSTRUCTIONS</a:t>
          </a:r>
        </a:p>
        <a:p>
          <a:r>
            <a:rPr lang="en-US" sz="1100">
              <a:solidFill>
                <a:schemeClr val="dk1"/>
              </a:solidFill>
              <a:effectLst/>
              <a:latin typeface="+mn-lt"/>
              <a:ea typeface="+mn-ea"/>
              <a:cs typeface="+mn-cs"/>
            </a:rPr>
            <a:t>Good succession planning ensures that your Pack success continues even if a key leader moves away. </a:t>
          </a:r>
        </a:p>
        <a:p>
          <a:r>
            <a:rPr lang="en-US" sz="1100">
              <a:solidFill>
                <a:schemeClr val="dk1"/>
              </a:solidFill>
              <a:effectLst/>
              <a:latin typeface="+mn-lt"/>
              <a:ea typeface="+mn-ea"/>
              <a:cs typeface="+mn-cs"/>
            </a:rPr>
            <a:t>This worksheet should be completed and updated annually by your Unit Key-3 (note: COR appointed by Chartering Organization.) Also update this list after any leadership changes AND after fall recruiting to add new parents/ leaders based on the results of Family Talent Surveys (available for download here </a:t>
          </a:r>
          <a:r>
            <a:rPr lang="en-US" sz="1100" u="sng">
              <a:solidFill>
                <a:schemeClr val="dk1"/>
              </a:solidFill>
              <a:effectLst/>
              <a:latin typeface="+mn-lt"/>
              <a:ea typeface="+mn-ea"/>
              <a:cs typeface="+mn-cs"/>
              <a:hlinkClick xmlns:r="http://schemas.openxmlformats.org/officeDocument/2006/relationships" r:id=""/>
            </a:rPr>
            <a:t>https://filestore.scouting.org/filestore/cubscoutmeetingguide/pdf/appendix/34362.pdf</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Revise this form annually during program and budget planning. Most Packs do this in May or June so they have a budget and annual calendar to share with parents of new Cub Scouts who join in the fall. Leadership changes are to be expected in any Scouting unit. Often, leaders move up in the program with their child. Therefore, it is extremely important that every unit have a succession plan. This is a process of systematically identifying, assessing, and developing talent to ensure the leadership continuity for all key positions.  For every unit position there should be someone preparing to take over later, and the next person after that, in order to always “be prepared” for unforeseen circumstances.</a:t>
          </a:r>
        </a:p>
        <a:p>
          <a:r>
            <a:rPr lang="en-US" sz="1100">
              <a:solidFill>
                <a:schemeClr val="dk1"/>
              </a:solidFill>
              <a:effectLst/>
              <a:latin typeface="+mn-lt"/>
              <a:ea typeface="+mn-ea"/>
              <a:cs typeface="+mn-cs"/>
            </a:rPr>
            <a:t>Every Pack must have a Chartered Organization Representative (appointed by the Chartered Org.), a Cubmaster, a Committee Chair, at least 2 committee members, and at least one den leader. Other positions listed on this worksheet are recommended and generally used by successful Packs. Add any other positions you use, especially to assess new parents’ suitability for future Pack leadership roles. </a:t>
          </a:r>
        </a:p>
        <a:p>
          <a:r>
            <a:rPr lang="en-US" sz="1100">
              <a:solidFill>
                <a:schemeClr val="dk1"/>
              </a:solidFill>
              <a:effectLst/>
              <a:latin typeface="+mn-lt"/>
              <a:ea typeface="+mn-ea"/>
              <a:cs typeface="+mn-cs"/>
            </a:rPr>
            <a:t>The most active Packs ask one parent from each family to help in some way. It may be as simple as coordinating refreshments for one meeting, or doing so once a month. Planning or coordinating a smaller activity is a good leadership opportunity for new parents. Other ideas include coordinating transportation to activities, picking up advancement items at Crossroads Outfitters, shadowing the Committee Chair during a larger activity (Pinewood Derby or Raingutter Regatta) or serving as an Assistant Den Leader. </a:t>
          </a:r>
        </a:p>
        <a:p>
          <a:r>
            <a:rPr lang="en-US" sz="1100">
              <a:solidFill>
                <a:schemeClr val="dk1"/>
              </a:solidFill>
              <a:effectLst/>
              <a:latin typeface="+mn-lt"/>
              <a:ea typeface="+mn-ea"/>
              <a:cs typeface="+mn-cs"/>
            </a:rPr>
            <a:t>Create a culture of volunteering in your unit. When new Scouts join, be sure the parents understand that we are a volunteer-led organization and they are encouraged to help, even in small ways. Once parents know how Packs operate, they are more likely to feel comfortable pitching in.</a:t>
          </a:r>
        </a:p>
        <a:p>
          <a:r>
            <a:rPr lang="en-US" sz="1100">
              <a:solidFill>
                <a:schemeClr val="dk1"/>
              </a:solidFill>
              <a:effectLst/>
              <a:latin typeface="+mn-lt"/>
              <a:ea typeface="+mn-ea"/>
              <a:cs typeface="+mn-cs"/>
            </a:rPr>
            <a:t>Parent orientation is the first step on the trail to engaging new parents in Pack operations. </a:t>
          </a: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711200</xdr:colOff>
      <xdr:row>0</xdr:row>
      <xdr:rowOff>203200</xdr:rowOff>
    </xdr:from>
    <xdr:to>
      <xdr:col>8</xdr:col>
      <xdr:colOff>248898</xdr:colOff>
      <xdr:row>8</xdr:row>
      <xdr:rowOff>7892</xdr:rowOff>
    </xdr:to>
    <xdr:pic>
      <xdr:nvPicPr>
        <xdr:cNvPr id="2" name="Picture 1">
          <a:extLst>
            <a:ext uri="{FF2B5EF4-FFF2-40B4-BE49-F238E27FC236}">
              <a16:creationId xmlns:a16="http://schemas.microsoft.com/office/drawing/2014/main" id="{664D7022-C76A-DD4B-ACCF-8E70744E29E4}"/>
            </a:ext>
          </a:extLst>
        </xdr:cNvPr>
        <xdr:cNvPicPr>
          <a:picLocks noChangeAspect="1"/>
        </xdr:cNvPicPr>
      </xdr:nvPicPr>
      <xdr:blipFill>
        <a:blip xmlns:r="http://schemas.openxmlformats.org/officeDocument/2006/relationships" r:embed="rId1"/>
        <a:stretch>
          <a:fillRect/>
        </a:stretch>
      </xdr:blipFill>
      <xdr:spPr>
        <a:xfrm>
          <a:off x="12750800" y="203200"/>
          <a:ext cx="2395198" cy="24335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647700</xdr:colOff>
      <xdr:row>1</xdr:row>
      <xdr:rowOff>127000</xdr:rowOff>
    </xdr:from>
    <xdr:to>
      <xdr:col>22</xdr:col>
      <xdr:colOff>248898</xdr:colOff>
      <xdr:row>15</xdr:row>
      <xdr:rowOff>58692</xdr:rowOff>
    </xdr:to>
    <xdr:pic>
      <xdr:nvPicPr>
        <xdr:cNvPr id="2" name="Picture 1">
          <a:extLst>
            <a:ext uri="{FF2B5EF4-FFF2-40B4-BE49-F238E27FC236}">
              <a16:creationId xmlns:a16="http://schemas.microsoft.com/office/drawing/2014/main" id="{47028BCF-DC6B-1B44-982E-F23BCEFFCFC8}"/>
            </a:ext>
          </a:extLst>
        </xdr:cNvPr>
        <xdr:cNvPicPr>
          <a:picLocks noChangeAspect="1"/>
        </xdr:cNvPicPr>
      </xdr:nvPicPr>
      <xdr:blipFill>
        <a:blip xmlns:r="http://schemas.openxmlformats.org/officeDocument/2006/relationships" r:embed="rId1"/>
        <a:stretch>
          <a:fillRect/>
        </a:stretch>
      </xdr:blipFill>
      <xdr:spPr>
        <a:xfrm>
          <a:off x="18834100" y="304800"/>
          <a:ext cx="2395198" cy="24335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203200</xdr:colOff>
      <xdr:row>1</xdr:row>
      <xdr:rowOff>12700</xdr:rowOff>
    </xdr:from>
    <xdr:to>
      <xdr:col>11</xdr:col>
      <xdr:colOff>502898</xdr:colOff>
      <xdr:row>13</xdr:row>
      <xdr:rowOff>96792</xdr:rowOff>
    </xdr:to>
    <xdr:pic>
      <xdr:nvPicPr>
        <xdr:cNvPr id="2" name="Picture 1">
          <a:extLst>
            <a:ext uri="{FF2B5EF4-FFF2-40B4-BE49-F238E27FC236}">
              <a16:creationId xmlns:a16="http://schemas.microsoft.com/office/drawing/2014/main" id="{CBA5EE87-75F0-404C-ACC5-69ECDABDA72B}"/>
            </a:ext>
          </a:extLst>
        </xdr:cNvPr>
        <xdr:cNvPicPr>
          <a:picLocks noChangeAspect="1"/>
        </xdr:cNvPicPr>
      </xdr:nvPicPr>
      <xdr:blipFill>
        <a:blip xmlns:r="http://schemas.openxmlformats.org/officeDocument/2006/relationships" r:embed="rId1"/>
        <a:stretch>
          <a:fillRect/>
        </a:stretch>
      </xdr:blipFill>
      <xdr:spPr>
        <a:xfrm>
          <a:off x="7645400" y="203200"/>
          <a:ext cx="2395198" cy="24335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rossroadsbsa.org/resources/iyo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crossroadsbsa.org/iyo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30"/>
  <sheetViews>
    <sheetView zoomScale="106" workbookViewId="0"/>
  </sheetViews>
  <sheetFormatPr defaultColWidth="9.109375" defaultRowHeight="15" x14ac:dyDescent="0.25"/>
  <cols>
    <col min="1" max="1" width="110.77734375" style="18" customWidth="1"/>
    <col min="2" max="16384" width="9.109375" style="2"/>
  </cols>
  <sheetData>
    <row r="1" spans="1:1" ht="46.8" x14ac:dyDescent="0.3">
      <c r="A1" s="44" t="s">
        <v>0</v>
      </c>
    </row>
    <row r="3" spans="1:1" ht="15.6" x14ac:dyDescent="0.3">
      <c r="A3" s="44" t="s">
        <v>1</v>
      </c>
    </row>
    <row r="4" spans="1:1" x14ac:dyDescent="0.25">
      <c r="A4" s="45" t="s">
        <v>2</v>
      </c>
    </row>
    <row r="5" spans="1:1" x14ac:dyDescent="0.25">
      <c r="A5" s="45" t="s">
        <v>3</v>
      </c>
    </row>
    <row r="6" spans="1:1" x14ac:dyDescent="0.25">
      <c r="A6" s="45" t="s">
        <v>4</v>
      </c>
    </row>
    <row r="7" spans="1:1" x14ac:dyDescent="0.25">
      <c r="A7" s="45" t="s">
        <v>5</v>
      </c>
    </row>
    <row r="8" spans="1:1" x14ac:dyDescent="0.25">
      <c r="A8" s="45" t="s">
        <v>6</v>
      </c>
    </row>
    <row r="9" spans="1:1" x14ac:dyDescent="0.25">
      <c r="A9" s="45" t="s">
        <v>7</v>
      </c>
    </row>
    <row r="11" spans="1:1" x14ac:dyDescent="0.25">
      <c r="A11" s="18" t="s">
        <v>8</v>
      </c>
    </row>
    <row r="12" spans="1:1" ht="19.8" x14ac:dyDescent="0.5">
      <c r="A12" s="46" t="s">
        <v>201</v>
      </c>
    </row>
    <row r="14" spans="1:1" ht="15.6" x14ac:dyDescent="0.3">
      <c r="A14" s="44" t="s">
        <v>9</v>
      </c>
    </row>
    <row r="16" spans="1:1" ht="60.6" x14ac:dyDescent="0.25">
      <c r="A16" s="44" t="s">
        <v>10</v>
      </c>
    </row>
    <row r="18" spans="1:1" ht="30.6" x14ac:dyDescent="0.25">
      <c r="A18" s="44" t="s">
        <v>11</v>
      </c>
    </row>
    <row r="20" spans="1:1" ht="30.6" x14ac:dyDescent="0.25">
      <c r="A20" s="44" t="s">
        <v>12</v>
      </c>
    </row>
    <row r="21" spans="1:1" ht="15.6" x14ac:dyDescent="0.3">
      <c r="A21" s="44"/>
    </row>
    <row r="22" spans="1:1" ht="75.599999999999994" x14ac:dyDescent="0.25">
      <c r="A22" s="44" t="s">
        <v>290</v>
      </c>
    </row>
    <row r="24" spans="1:1" ht="60.6" x14ac:dyDescent="0.25">
      <c r="A24" s="44" t="s">
        <v>275</v>
      </c>
    </row>
    <row r="26" spans="1:1" ht="45.6" x14ac:dyDescent="0.25">
      <c r="A26" s="44" t="s">
        <v>13</v>
      </c>
    </row>
    <row r="28" spans="1:1" ht="15.6" x14ac:dyDescent="0.3">
      <c r="A28" s="76" t="s">
        <v>298</v>
      </c>
    </row>
    <row r="29" spans="1:1" x14ac:dyDescent="0.25">
      <c r="A29" s="102" t="s">
        <v>299</v>
      </c>
    </row>
    <row r="30" spans="1:1" x14ac:dyDescent="0.25">
      <c r="A30" s="76"/>
    </row>
  </sheetData>
  <phoneticPr fontId="0" type="noConversion"/>
  <hyperlinks>
    <hyperlink ref="A29" r:id="rId1" xr:uid="{00000000-0004-0000-0000-000000000000}"/>
  </hyperlinks>
  <pageMargins left="0.25" right="0.25" top="0.75" bottom="0.75" header="0.3" footer="0.3"/>
  <pageSetup scale="92" fitToHeight="0" orientation="landscape" horizontalDpi="1200"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7"/>
  <sheetViews>
    <sheetView tabSelected="1" workbookViewId="0"/>
  </sheetViews>
  <sheetFormatPr defaultColWidth="9.109375" defaultRowHeight="15" x14ac:dyDescent="0.25"/>
  <cols>
    <col min="1" max="3" width="9.109375" style="2"/>
    <col min="4" max="4" width="15.6640625" style="2" customWidth="1"/>
    <col min="5" max="5" width="9.6640625" style="3" bestFit="1" customWidth="1"/>
    <col min="6" max="6" width="63.44140625" style="24" customWidth="1"/>
    <col min="7" max="16384" width="9.109375" style="2"/>
  </cols>
  <sheetData>
    <row r="1" spans="1:5" ht="15.6" x14ac:dyDescent="0.3">
      <c r="A1" s="1" t="s">
        <v>14</v>
      </c>
    </row>
    <row r="2" spans="1:5" x14ac:dyDescent="0.25">
      <c r="A2" s="2" t="s">
        <v>228</v>
      </c>
    </row>
    <row r="3" spans="1:5" x14ac:dyDescent="0.25">
      <c r="A3" s="2" t="s">
        <v>15</v>
      </c>
    </row>
    <row r="4" spans="1:5" x14ac:dyDescent="0.25">
      <c r="A4" s="2" t="s">
        <v>227</v>
      </c>
    </row>
    <row r="5" spans="1:5" x14ac:dyDescent="0.25">
      <c r="A5" s="2" t="s">
        <v>219</v>
      </c>
    </row>
    <row r="6" spans="1:5" x14ac:dyDescent="0.25">
      <c r="A6" s="2" t="s">
        <v>311</v>
      </c>
    </row>
    <row r="7" spans="1:5" x14ac:dyDescent="0.25">
      <c r="A7" s="2" t="s">
        <v>17</v>
      </c>
    </row>
    <row r="8" spans="1:5" x14ac:dyDescent="0.25">
      <c r="A8" s="2" t="s">
        <v>18</v>
      </c>
    </row>
    <row r="9" spans="1:5" x14ac:dyDescent="0.25">
      <c r="A9" s="2" t="s">
        <v>289</v>
      </c>
    </row>
    <row r="12" spans="1:5" ht="15.6" x14ac:dyDescent="0.3">
      <c r="A12" s="1" t="s">
        <v>19</v>
      </c>
      <c r="E12" s="4" t="s">
        <v>20</v>
      </c>
    </row>
    <row r="13" spans="1:5" x14ac:dyDescent="0.25">
      <c r="A13" s="2" t="s">
        <v>21</v>
      </c>
      <c r="E13" s="3">
        <v>6</v>
      </c>
    </row>
    <row r="14" spans="1:5" x14ac:dyDescent="0.25">
      <c r="A14" s="2" t="s">
        <v>22</v>
      </c>
      <c r="E14" s="3">
        <v>7</v>
      </c>
    </row>
    <row r="15" spans="1:5" x14ac:dyDescent="0.25">
      <c r="A15" s="2" t="s">
        <v>23</v>
      </c>
      <c r="E15" s="3">
        <v>10</v>
      </c>
    </row>
    <row r="16" spans="1:5" x14ac:dyDescent="0.25">
      <c r="A16" s="2" t="s">
        <v>24</v>
      </c>
      <c r="E16" s="3" t="s">
        <v>25</v>
      </c>
    </row>
    <row r="17" spans="1:6" x14ac:dyDescent="0.25">
      <c r="A17" s="2" t="s">
        <v>26</v>
      </c>
      <c r="E17" s="3">
        <v>8</v>
      </c>
    </row>
    <row r="18" spans="1:6" x14ac:dyDescent="0.25">
      <c r="A18" s="2" t="s">
        <v>27</v>
      </c>
      <c r="E18" s="3">
        <v>3</v>
      </c>
    </row>
    <row r="19" spans="1:6" x14ac:dyDescent="0.25">
      <c r="A19" s="2" t="s">
        <v>202</v>
      </c>
      <c r="E19" s="3">
        <v>10</v>
      </c>
    </row>
    <row r="20" spans="1:6" x14ac:dyDescent="0.25">
      <c r="A20" s="2" t="s">
        <v>28</v>
      </c>
      <c r="E20" s="3">
        <v>3</v>
      </c>
    </row>
    <row r="21" spans="1:6" x14ac:dyDescent="0.25">
      <c r="A21" s="2" t="s">
        <v>29</v>
      </c>
      <c r="E21" s="3" t="s">
        <v>25</v>
      </c>
    </row>
    <row r="22" spans="1:6" x14ac:dyDescent="0.25">
      <c r="A22" s="2" t="s">
        <v>30</v>
      </c>
      <c r="E22" s="3" t="s">
        <v>25</v>
      </c>
    </row>
    <row r="23" spans="1:6" x14ac:dyDescent="0.25">
      <c r="A23" s="2" t="s">
        <v>282</v>
      </c>
      <c r="E23" s="3" t="s">
        <v>25</v>
      </c>
      <c r="F23" s="24" t="s">
        <v>283</v>
      </c>
    </row>
    <row r="26" spans="1:6" ht="15.6" x14ac:dyDescent="0.3">
      <c r="A26" s="1" t="s">
        <v>31</v>
      </c>
      <c r="E26" s="4" t="s">
        <v>20</v>
      </c>
    </row>
    <row r="27" spans="1:6" x14ac:dyDescent="0.25">
      <c r="A27" s="2" t="s">
        <v>32</v>
      </c>
      <c r="E27" s="3">
        <v>15</v>
      </c>
    </row>
    <row r="28" spans="1:6" x14ac:dyDescent="0.25">
      <c r="A28" s="2" t="s">
        <v>33</v>
      </c>
      <c r="E28" s="3">
        <v>15</v>
      </c>
    </row>
    <row r="29" spans="1:6" x14ac:dyDescent="0.25">
      <c r="A29" s="2" t="s">
        <v>34</v>
      </c>
      <c r="E29" s="3" t="s">
        <v>25</v>
      </c>
    </row>
    <row r="30" spans="1:6" x14ac:dyDescent="0.25">
      <c r="A30" s="2" t="s">
        <v>35</v>
      </c>
      <c r="E30" s="3">
        <v>3</v>
      </c>
    </row>
    <row r="31" spans="1:6" x14ac:dyDescent="0.25">
      <c r="A31" s="2" t="s">
        <v>284</v>
      </c>
      <c r="E31" s="3" t="s">
        <v>25</v>
      </c>
      <c r="F31" s="24" t="s">
        <v>285</v>
      </c>
    </row>
    <row r="34" spans="1:6" ht="15.6" x14ac:dyDescent="0.3">
      <c r="A34" s="1" t="s">
        <v>36</v>
      </c>
      <c r="E34" s="4" t="s">
        <v>20</v>
      </c>
    </row>
    <row r="35" spans="1:6" x14ac:dyDescent="0.25">
      <c r="A35" s="2" t="s">
        <v>203</v>
      </c>
      <c r="E35" s="3" t="s">
        <v>25</v>
      </c>
    </row>
    <row r="36" spans="1:6" x14ac:dyDescent="0.25">
      <c r="A36" s="2" t="s">
        <v>37</v>
      </c>
      <c r="E36" s="3" t="s">
        <v>25</v>
      </c>
    </row>
    <row r="37" spans="1:6" x14ac:dyDescent="0.25">
      <c r="A37" s="2" t="s">
        <v>310</v>
      </c>
      <c r="E37" s="3" t="s">
        <v>25</v>
      </c>
    </row>
    <row r="38" spans="1:6" x14ac:dyDescent="0.25">
      <c r="A38" s="2" t="s">
        <v>38</v>
      </c>
      <c r="E38" s="3" t="s">
        <v>25</v>
      </c>
    </row>
    <row r="41" spans="1:6" ht="15.6" x14ac:dyDescent="0.3">
      <c r="A41" s="1" t="s">
        <v>39</v>
      </c>
      <c r="E41" s="4" t="s">
        <v>20</v>
      </c>
    </row>
    <row r="42" spans="1:6" x14ac:dyDescent="0.25">
      <c r="A42" s="2" t="s">
        <v>229</v>
      </c>
      <c r="E42" s="3">
        <v>16</v>
      </c>
      <c r="F42" s="24" t="s">
        <v>40</v>
      </c>
    </row>
    <row r="43" spans="1:6" x14ac:dyDescent="0.25">
      <c r="A43" s="2" t="s">
        <v>230</v>
      </c>
      <c r="E43" s="3">
        <v>34</v>
      </c>
      <c r="F43" s="24" t="s">
        <v>41</v>
      </c>
    </row>
    <row r="44" spans="1:6" x14ac:dyDescent="0.25">
      <c r="A44" s="2" t="s">
        <v>232</v>
      </c>
      <c r="E44" s="3">
        <v>5</v>
      </c>
      <c r="F44" s="68" t="s">
        <v>236</v>
      </c>
    </row>
    <row r="45" spans="1:6" x14ac:dyDescent="0.25">
      <c r="A45" s="2" t="s">
        <v>230</v>
      </c>
      <c r="E45" s="3">
        <v>32</v>
      </c>
      <c r="F45" s="24" t="s">
        <v>41</v>
      </c>
    </row>
    <row r="46" spans="1:6" x14ac:dyDescent="0.25">
      <c r="A46" s="2" t="s">
        <v>237</v>
      </c>
      <c r="E46" s="3">
        <v>16</v>
      </c>
      <c r="F46" s="24" t="s">
        <v>42</v>
      </c>
    </row>
    <row r="47" spans="1:6" x14ac:dyDescent="0.25">
      <c r="A47" s="2" t="s">
        <v>234</v>
      </c>
      <c r="E47" s="3">
        <v>5</v>
      </c>
      <c r="F47" s="24" t="s">
        <v>235</v>
      </c>
    </row>
    <row r="48" spans="1:6" x14ac:dyDescent="0.25">
      <c r="A48" s="19"/>
    </row>
    <row r="50" spans="1:6" ht="15.6" x14ac:dyDescent="0.3">
      <c r="A50" s="1" t="s">
        <v>43</v>
      </c>
      <c r="E50" s="4" t="s">
        <v>20</v>
      </c>
    </row>
    <row r="51" spans="1:6" x14ac:dyDescent="0.25">
      <c r="A51" s="2" t="s">
        <v>44</v>
      </c>
      <c r="E51" s="3" t="s">
        <v>25</v>
      </c>
    </row>
    <row r="52" spans="1:6" x14ac:dyDescent="0.25">
      <c r="A52" s="2" t="s">
        <v>45</v>
      </c>
      <c r="E52" s="3" t="s">
        <v>25</v>
      </c>
    </row>
    <row r="53" spans="1:6" x14ac:dyDescent="0.25">
      <c r="A53" s="2" t="s">
        <v>46</v>
      </c>
      <c r="E53" s="3" t="s">
        <v>25</v>
      </c>
    </row>
    <row r="55" spans="1:6" ht="15.6" x14ac:dyDescent="0.3">
      <c r="A55" s="1" t="s">
        <v>47</v>
      </c>
      <c r="E55" s="4" t="s">
        <v>20</v>
      </c>
    </row>
    <row r="56" spans="1:6" x14ac:dyDescent="0.25">
      <c r="A56" s="2" t="s">
        <v>48</v>
      </c>
      <c r="E56" s="3" t="s">
        <v>25</v>
      </c>
    </row>
    <row r="57" spans="1:6" x14ac:dyDescent="0.25">
      <c r="A57" s="2" t="s">
        <v>49</v>
      </c>
      <c r="E57" s="3" t="s">
        <v>25</v>
      </c>
    </row>
    <row r="59" spans="1:6" ht="15.6" x14ac:dyDescent="0.3">
      <c r="A59" s="1" t="s">
        <v>231</v>
      </c>
      <c r="D59" s="23"/>
    </row>
    <row r="60" spans="1:6" ht="31.2" x14ac:dyDescent="0.25">
      <c r="A60" s="69" t="s">
        <v>204</v>
      </c>
      <c r="B60" s="2" t="s">
        <v>50</v>
      </c>
      <c r="E60" s="3">
        <v>5</v>
      </c>
      <c r="F60" s="68" t="s">
        <v>304</v>
      </c>
    </row>
    <row r="61" spans="1:6" ht="30" x14ac:dyDescent="0.25">
      <c r="A61" s="69" t="s">
        <v>204</v>
      </c>
      <c r="B61" s="2" t="s">
        <v>51</v>
      </c>
      <c r="E61" s="3">
        <v>12</v>
      </c>
      <c r="F61" s="24" t="s">
        <v>309</v>
      </c>
    </row>
    <row r="62" spans="1:6" ht="30" x14ac:dyDescent="0.25">
      <c r="A62" s="69" t="s">
        <v>204</v>
      </c>
      <c r="B62" s="2" t="s">
        <v>52</v>
      </c>
      <c r="E62" s="3">
        <v>16</v>
      </c>
      <c r="F62" s="24" t="s">
        <v>305</v>
      </c>
    </row>
    <row r="63" spans="1:6" ht="30" x14ac:dyDescent="0.25">
      <c r="A63" s="69" t="s">
        <v>204</v>
      </c>
      <c r="B63" s="2" t="s">
        <v>306</v>
      </c>
      <c r="E63" s="3">
        <v>7</v>
      </c>
      <c r="F63" s="24" t="s">
        <v>276</v>
      </c>
    </row>
    <row r="64" spans="1:6" ht="30" x14ac:dyDescent="0.25">
      <c r="A64" s="69" t="s">
        <v>204</v>
      </c>
      <c r="B64" s="2" t="s">
        <v>53</v>
      </c>
      <c r="E64" s="3">
        <v>11</v>
      </c>
      <c r="F64" s="24" t="s">
        <v>307</v>
      </c>
    </row>
    <row r="65" spans="1:6" ht="30" x14ac:dyDescent="0.25">
      <c r="A65" s="69" t="s">
        <v>204</v>
      </c>
      <c r="B65" s="106" t="s">
        <v>308</v>
      </c>
      <c r="C65" s="107"/>
      <c r="D65" s="107"/>
      <c r="E65" s="70">
        <v>3.5</v>
      </c>
      <c r="F65" s="68" t="s">
        <v>54</v>
      </c>
    </row>
    <row r="66" spans="1:6" ht="30" x14ac:dyDescent="0.25">
      <c r="A66" s="69" t="s">
        <v>204</v>
      </c>
      <c r="B66" s="2" t="s">
        <v>56</v>
      </c>
      <c r="E66" s="3">
        <v>10</v>
      </c>
      <c r="F66" s="24" t="s">
        <v>57</v>
      </c>
    </row>
    <row r="67" spans="1:6" ht="15.6" x14ac:dyDescent="0.3">
      <c r="A67" s="108" t="s">
        <v>58</v>
      </c>
      <c r="B67" s="109"/>
      <c r="C67" s="109"/>
      <c r="D67" s="109"/>
      <c r="E67" s="109"/>
      <c r="F67" s="109"/>
    </row>
  </sheetData>
  <mergeCells count="2">
    <mergeCell ref="B65:D65"/>
    <mergeCell ref="A67:F67"/>
  </mergeCells>
  <phoneticPr fontId="0" type="noConversion"/>
  <pageMargins left="0.25" right="0.25" top="0.75" bottom="0.75" header="0.3" footer="0.3"/>
  <pageSetup fitToHeight="0" orientation="landscape" horizontalDpi="1200" verticalDpi="1200" r:id="rId1"/>
  <headerFooter alignWithMargins="0">
    <oddHeader>&amp;LCrossroads of America Council&amp;CActivity Planning Worksheet&amp;RBoy Scouts of America</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75"/>
  <sheetViews>
    <sheetView workbookViewId="0"/>
  </sheetViews>
  <sheetFormatPr defaultColWidth="9.109375" defaultRowHeight="13.8" x14ac:dyDescent="0.25"/>
  <cols>
    <col min="1" max="1" width="7" style="30" customWidth="1"/>
    <col min="2" max="16384" width="9.109375" style="28"/>
  </cols>
  <sheetData>
    <row r="1" spans="1:7" x14ac:dyDescent="0.25">
      <c r="A1" s="35" t="s">
        <v>226</v>
      </c>
    </row>
    <row r="2" spans="1:7" x14ac:dyDescent="0.25">
      <c r="A2" s="30" t="s">
        <v>300</v>
      </c>
    </row>
    <row r="4" spans="1:7" ht="14.4" x14ac:dyDescent="0.3">
      <c r="A4" s="29" t="s">
        <v>59</v>
      </c>
      <c r="C4" s="28" t="s">
        <v>60</v>
      </c>
      <c r="G4" s="31" t="s">
        <v>61</v>
      </c>
    </row>
    <row r="5" spans="1:7" x14ac:dyDescent="0.25">
      <c r="B5" s="28" t="s">
        <v>62</v>
      </c>
      <c r="G5" s="28" t="s">
        <v>63</v>
      </c>
    </row>
    <row r="6" spans="1:7" x14ac:dyDescent="0.25">
      <c r="B6" s="28" t="s">
        <v>64</v>
      </c>
      <c r="G6" s="28" t="s">
        <v>65</v>
      </c>
    </row>
    <row r="7" spans="1:7" x14ac:dyDescent="0.25">
      <c r="B7" s="28" t="s">
        <v>288</v>
      </c>
    </row>
    <row r="9" spans="1:7" ht="14.4" x14ac:dyDescent="0.3">
      <c r="A9" s="29" t="s">
        <v>66</v>
      </c>
      <c r="C9" s="31" t="s">
        <v>67</v>
      </c>
      <c r="G9" s="31" t="s">
        <v>68</v>
      </c>
    </row>
    <row r="10" spans="1:7" x14ac:dyDescent="0.25">
      <c r="B10" s="28" t="s">
        <v>69</v>
      </c>
      <c r="G10" s="28" t="s">
        <v>70</v>
      </c>
    </row>
    <row r="11" spans="1:7" x14ac:dyDescent="0.25">
      <c r="B11" s="28" t="s">
        <v>64</v>
      </c>
      <c r="G11" s="28" t="s">
        <v>65</v>
      </c>
    </row>
    <row r="12" spans="1:7" x14ac:dyDescent="0.25">
      <c r="B12" s="28" t="s">
        <v>288</v>
      </c>
    </row>
    <row r="13" spans="1:7" x14ac:dyDescent="0.25">
      <c r="B13" s="28" t="s">
        <v>71</v>
      </c>
    </row>
    <row r="15" spans="1:7" ht="14.4" x14ac:dyDescent="0.3">
      <c r="A15" s="29" t="s">
        <v>72</v>
      </c>
      <c r="C15" s="31" t="s">
        <v>73</v>
      </c>
      <c r="G15" s="31" t="s">
        <v>68</v>
      </c>
    </row>
    <row r="16" spans="1:7" x14ac:dyDescent="0.25">
      <c r="A16" s="32"/>
      <c r="B16" s="28" t="s">
        <v>69</v>
      </c>
      <c r="G16" s="28" t="s">
        <v>70</v>
      </c>
    </row>
    <row r="17" spans="1:7" x14ac:dyDescent="0.25">
      <c r="A17" s="32"/>
      <c r="B17" s="28" t="s">
        <v>71</v>
      </c>
      <c r="G17" s="28" t="s">
        <v>65</v>
      </c>
    </row>
    <row r="18" spans="1:7" x14ac:dyDescent="0.25">
      <c r="A18" s="32"/>
      <c r="B18" s="28" t="s">
        <v>74</v>
      </c>
    </row>
    <row r="19" spans="1:7" x14ac:dyDescent="0.25">
      <c r="A19" s="32"/>
    </row>
    <row r="20" spans="1:7" ht="14.4" x14ac:dyDescent="0.3">
      <c r="A20" s="29" t="s">
        <v>75</v>
      </c>
      <c r="C20" s="31" t="s">
        <v>76</v>
      </c>
      <c r="G20" s="31" t="s">
        <v>68</v>
      </c>
    </row>
    <row r="21" spans="1:7" x14ac:dyDescent="0.25">
      <c r="B21" s="28" t="s">
        <v>69</v>
      </c>
      <c r="G21" s="28" t="s">
        <v>70</v>
      </c>
    </row>
    <row r="22" spans="1:7" x14ac:dyDescent="0.25">
      <c r="B22" s="28" t="s">
        <v>71</v>
      </c>
      <c r="G22" s="28" t="s">
        <v>65</v>
      </c>
    </row>
    <row r="24" spans="1:7" ht="14.4" x14ac:dyDescent="0.3">
      <c r="A24" s="29" t="s">
        <v>77</v>
      </c>
      <c r="C24" s="31" t="s">
        <v>78</v>
      </c>
      <c r="G24" s="31" t="s">
        <v>68</v>
      </c>
    </row>
    <row r="25" spans="1:7" x14ac:dyDescent="0.25">
      <c r="B25" s="28" t="s">
        <v>69</v>
      </c>
      <c r="G25" s="28" t="s">
        <v>70</v>
      </c>
    </row>
    <row r="26" spans="1:7" x14ac:dyDescent="0.25">
      <c r="B26" s="28" t="s">
        <v>71</v>
      </c>
      <c r="G26" s="28" t="s">
        <v>65</v>
      </c>
    </row>
    <row r="28" spans="1:7" ht="14.4" x14ac:dyDescent="0.3">
      <c r="A28" s="29" t="s">
        <v>79</v>
      </c>
      <c r="C28" s="31" t="s">
        <v>80</v>
      </c>
      <c r="G28" s="31" t="s">
        <v>68</v>
      </c>
    </row>
    <row r="29" spans="1:7" x14ac:dyDescent="0.25">
      <c r="B29" s="28" t="s">
        <v>69</v>
      </c>
      <c r="G29" s="28" t="s">
        <v>70</v>
      </c>
    </row>
    <row r="30" spans="1:7" x14ac:dyDescent="0.25">
      <c r="B30" s="28" t="s">
        <v>71</v>
      </c>
      <c r="G30" s="28" t="s">
        <v>65</v>
      </c>
    </row>
    <row r="32" spans="1:7" ht="14.4" x14ac:dyDescent="0.3">
      <c r="A32" s="29" t="s">
        <v>81</v>
      </c>
      <c r="C32" s="31" t="s">
        <v>82</v>
      </c>
      <c r="G32" s="31" t="s">
        <v>68</v>
      </c>
    </row>
    <row r="33" spans="1:7" x14ac:dyDescent="0.25">
      <c r="B33" s="28" t="s">
        <v>287</v>
      </c>
      <c r="G33" s="28" t="s">
        <v>70</v>
      </c>
    </row>
    <row r="34" spans="1:7" x14ac:dyDescent="0.25">
      <c r="B34" s="28" t="s">
        <v>286</v>
      </c>
      <c r="G34" s="28" t="s">
        <v>65</v>
      </c>
    </row>
    <row r="35" spans="1:7" x14ac:dyDescent="0.25">
      <c r="A35" s="36"/>
      <c r="B35" s="28" t="s">
        <v>49</v>
      </c>
    </row>
    <row r="37" spans="1:7" ht="14.4" x14ac:dyDescent="0.3">
      <c r="A37" s="29" t="s">
        <v>83</v>
      </c>
      <c r="C37" s="31" t="s">
        <v>84</v>
      </c>
      <c r="G37" s="31" t="s">
        <v>68</v>
      </c>
    </row>
    <row r="38" spans="1:7" x14ac:dyDescent="0.25">
      <c r="B38" s="28" t="s">
        <v>69</v>
      </c>
      <c r="G38" s="28" t="s">
        <v>70</v>
      </c>
    </row>
    <row r="39" spans="1:7" x14ac:dyDescent="0.25">
      <c r="B39" s="28" t="s">
        <v>71</v>
      </c>
      <c r="G39" s="28" t="s">
        <v>65</v>
      </c>
    </row>
    <row r="40" spans="1:7" x14ac:dyDescent="0.25">
      <c r="B40" s="28" t="s">
        <v>277</v>
      </c>
    </row>
    <row r="42" spans="1:7" ht="14.4" x14ac:dyDescent="0.3">
      <c r="A42" s="29" t="s">
        <v>85</v>
      </c>
      <c r="C42" s="31" t="s">
        <v>86</v>
      </c>
      <c r="G42" s="31" t="s">
        <v>68</v>
      </c>
    </row>
    <row r="43" spans="1:7" x14ac:dyDescent="0.25">
      <c r="B43" s="28" t="s">
        <v>69</v>
      </c>
      <c r="G43" s="28" t="s">
        <v>70</v>
      </c>
    </row>
    <row r="44" spans="1:7" x14ac:dyDescent="0.25">
      <c r="B44" s="28" t="s">
        <v>71</v>
      </c>
      <c r="G44" s="28" t="s">
        <v>65</v>
      </c>
    </row>
    <row r="46" spans="1:7" ht="14.4" x14ac:dyDescent="0.3">
      <c r="A46" s="29" t="s">
        <v>55</v>
      </c>
      <c r="C46" s="31" t="s">
        <v>87</v>
      </c>
      <c r="G46" s="31" t="s">
        <v>68</v>
      </c>
    </row>
    <row r="47" spans="1:7" x14ac:dyDescent="0.25">
      <c r="B47" s="28" t="s">
        <v>88</v>
      </c>
      <c r="G47" s="28" t="s">
        <v>70</v>
      </c>
    </row>
    <row r="48" spans="1:7" x14ac:dyDescent="0.25">
      <c r="B48" s="28" t="s">
        <v>71</v>
      </c>
      <c r="G48" s="28" t="s">
        <v>65</v>
      </c>
    </row>
    <row r="50" spans="1:7" ht="14.4" x14ac:dyDescent="0.3">
      <c r="A50" s="29" t="s">
        <v>89</v>
      </c>
      <c r="C50" s="31" t="s">
        <v>90</v>
      </c>
      <c r="G50" s="31" t="s">
        <v>68</v>
      </c>
    </row>
    <row r="51" spans="1:7" x14ac:dyDescent="0.25">
      <c r="B51" s="28" t="s">
        <v>71</v>
      </c>
      <c r="G51" s="28" t="s">
        <v>70</v>
      </c>
    </row>
    <row r="52" spans="1:7" x14ac:dyDescent="0.25">
      <c r="B52" s="28" t="s">
        <v>91</v>
      </c>
      <c r="G52" s="28" t="s">
        <v>65</v>
      </c>
    </row>
    <row r="54" spans="1:7" ht="14.4" x14ac:dyDescent="0.3">
      <c r="A54" s="29" t="s">
        <v>92</v>
      </c>
      <c r="C54" s="31" t="s">
        <v>93</v>
      </c>
      <c r="G54" s="31" t="s">
        <v>68</v>
      </c>
    </row>
    <row r="55" spans="1:7" x14ac:dyDescent="0.25">
      <c r="B55" s="28" t="s">
        <v>71</v>
      </c>
      <c r="G55" s="28" t="s">
        <v>70</v>
      </c>
    </row>
    <row r="56" spans="1:7" x14ac:dyDescent="0.25">
      <c r="B56" s="28" t="s">
        <v>91</v>
      </c>
      <c r="G56" s="28" t="s">
        <v>65</v>
      </c>
    </row>
    <row r="57" spans="1:7" ht="14.4" x14ac:dyDescent="0.3">
      <c r="G57" s="31"/>
    </row>
    <row r="58" spans="1:7" ht="14.4" x14ac:dyDescent="0.3">
      <c r="A58" s="29" t="s">
        <v>59</v>
      </c>
      <c r="C58" s="28" t="s">
        <v>60</v>
      </c>
      <c r="G58" s="31" t="s">
        <v>68</v>
      </c>
    </row>
    <row r="59" spans="1:7" x14ac:dyDescent="0.25">
      <c r="B59" s="28" t="s">
        <v>71</v>
      </c>
      <c r="G59" s="28" t="s">
        <v>70</v>
      </c>
    </row>
    <row r="60" spans="1:7" x14ac:dyDescent="0.25">
      <c r="B60" s="28" t="s">
        <v>64</v>
      </c>
      <c r="G60" s="28" t="s">
        <v>65</v>
      </c>
    </row>
    <row r="63" spans="1:7" ht="14.4" x14ac:dyDescent="0.3">
      <c r="A63" s="29"/>
      <c r="C63" s="31"/>
      <c r="G63" s="31"/>
    </row>
    <row r="69" spans="1:7" ht="14.4" x14ac:dyDescent="0.3">
      <c r="A69" s="29"/>
      <c r="C69" s="31"/>
      <c r="G69" s="31"/>
    </row>
    <row r="70" spans="1:7" x14ac:dyDescent="0.25">
      <c r="A70" s="32"/>
    </row>
    <row r="71" spans="1:7" x14ac:dyDescent="0.25">
      <c r="A71" s="32"/>
    </row>
    <row r="72" spans="1:7" x14ac:dyDescent="0.25">
      <c r="A72" s="32"/>
    </row>
    <row r="75" spans="1:7" ht="14.4" x14ac:dyDescent="0.3">
      <c r="A75" s="29"/>
      <c r="C75" s="31"/>
      <c r="G75" s="31"/>
    </row>
  </sheetData>
  <phoneticPr fontId="0" type="noConversion"/>
  <pageMargins left="0.25" right="0.25" top="0.75" bottom="0.75" header="0.3" footer="0.3"/>
  <pageSetup fitToHeight="0" orientation="landscape" horizontalDpi="1200" verticalDpi="1200" r:id="rId1"/>
  <headerFooter alignWithMargins="0">
    <oddHeader>&amp;LCrossroads of America Council&amp;CPack Calendar&amp;RBoy Scouts of America</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99"/>
  <sheetViews>
    <sheetView workbookViewId="0"/>
  </sheetViews>
  <sheetFormatPr defaultColWidth="9.109375" defaultRowHeight="15" x14ac:dyDescent="0.25"/>
  <cols>
    <col min="1" max="1" width="16.6640625" style="2" customWidth="1"/>
    <col min="2" max="2" width="14.33203125" style="2" customWidth="1"/>
    <col min="3" max="3" width="14.33203125" style="7" bestFit="1" customWidth="1"/>
    <col min="4" max="4" width="11" style="10" bestFit="1" customWidth="1"/>
    <col min="5" max="5" width="12.77734375" style="2" bestFit="1" customWidth="1"/>
    <col min="6" max="6" width="9.109375" style="26"/>
    <col min="7" max="7" width="9.77734375" style="2" customWidth="1"/>
    <col min="8" max="16384" width="9.109375" style="2"/>
  </cols>
  <sheetData>
    <row r="1" spans="1:8" ht="15.75" customHeight="1" x14ac:dyDescent="0.3">
      <c r="A1" s="1" t="s">
        <v>94</v>
      </c>
      <c r="C1" s="7" t="s">
        <v>302</v>
      </c>
    </row>
    <row r="2" spans="1:8" ht="15" customHeight="1" x14ac:dyDescent="0.25">
      <c r="G2" s="33"/>
      <c r="H2" s="33"/>
    </row>
    <row r="3" spans="1:8" ht="15" customHeight="1" x14ac:dyDescent="0.25">
      <c r="B3" s="6" t="s">
        <v>278</v>
      </c>
      <c r="C3" s="99" t="s">
        <v>96</v>
      </c>
      <c r="D3" s="15" t="s">
        <v>97</v>
      </c>
      <c r="F3" s="110" t="s">
        <v>206</v>
      </c>
      <c r="G3" s="111"/>
      <c r="H3" s="111"/>
    </row>
    <row r="4" spans="1:8" ht="15" customHeight="1" x14ac:dyDescent="0.25">
      <c r="A4" s="2" t="s">
        <v>208</v>
      </c>
      <c r="B4" s="80"/>
      <c r="C4" s="81"/>
      <c r="D4" s="82"/>
      <c r="F4" s="110"/>
      <c r="G4" s="111"/>
      <c r="H4" s="111"/>
    </row>
    <row r="5" spans="1:8" ht="15" customHeight="1" x14ac:dyDescent="0.25">
      <c r="A5" s="2" t="s">
        <v>99</v>
      </c>
      <c r="B5" s="80"/>
      <c r="C5" s="81"/>
      <c r="D5" s="82"/>
      <c r="F5" s="111"/>
      <c r="G5" s="111"/>
      <c r="H5" s="111"/>
    </row>
    <row r="6" spans="1:8" ht="15" customHeight="1" x14ac:dyDescent="0.25">
      <c r="A6" s="2" t="s">
        <v>100</v>
      </c>
      <c r="B6" s="80"/>
      <c r="C6" s="81"/>
      <c r="D6" s="82"/>
      <c r="F6" s="111"/>
      <c r="G6" s="111"/>
      <c r="H6" s="111"/>
    </row>
    <row r="7" spans="1:8" ht="15" customHeight="1" x14ac:dyDescent="0.25">
      <c r="A7" s="2" t="s">
        <v>101</v>
      </c>
      <c r="B7" s="80"/>
      <c r="C7" s="81"/>
      <c r="D7" s="82"/>
      <c r="F7" s="111"/>
      <c r="G7" s="111"/>
      <c r="H7" s="111"/>
    </row>
    <row r="8" spans="1:8" ht="15" customHeight="1" x14ac:dyDescent="0.25">
      <c r="A8" s="2" t="s">
        <v>102</v>
      </c>
      <c r="B8" s="80"/>
      <c r="C8" s="81"/>
      <c r="D8" s="82"/>
      <c r="F8" s="111"/>
      <c r="G8" s="111"/>
      <c r="H8" s="111"/>
    </row>
    <row r="9" spans="1:8" x14ac:dyDescent="0.25">
      <c r="A9" s="2" t="s">
        <v>103</v>
      </c>
      <c r="B9" s="80"/>
      <c r="C9" s="81"/>
      <c r="D9" s="82"/>
    </row>
    <row r="10" spans="1:8" x14ac:dyDescent="0.25">
      <c r="A10" s="2" t="s">
        <v>104</v>
      </c>
      <c r="B10" s="16" t="s">
        <v>105</v>
      </c>
      <c r="C10" s="81"/>
      <c r="D10" s="17" t="s">
        <v>105</v>
      </c>
      <c r="E10" s="26" t="s">
        <v>106</v>
      </c>
    </row>
    <row r="11" spans="1:8" x14ac:dyDescent="0.25">
      <c r="A11" s="2" t="s">
        <v>107</v>
      </c>
      <c r="B11" s="6">
        <f>SUM(B4:B9)</f>
        <v>0</v>
      </c>
      <c r="C11" s="14">
        <f>SUM(C4:C10)</f>
        <v>0</v>
      </c>
      <c r="D11" s="15">
        <f>SUM(D4:D9)</f>
        <v>0</v>
      </c>
    </row>
    <row r="15" spans="1:8" ht="15.6" x14ac:dyDescent="0.3">
      <c r="A15" s="5" t="s">
        <v>108</v>
      </c>
    </row>
    <row r="16" spans="1:8" ht="15.6" x14ac:dyDescent="0.3">
      <c r="A16" s="1" t="s">
        <v>109</v>
      </c>
      <c r="C16" s="7" t="s">
        <v>110</v>
      </c>
    </row>
    <row r="17" spans="1:8" ht="15.6" x14ac:dyDescent="0.3">
      <c r="A17" s="1"/>
      <c r="C17" s="7" t="s">
        <v>111</v>
      </c>
      <c r="D17" s="10" t="s">
        <v>95</v>
      </c>
      <c r="E17" s="2" t="s">
        <v>107</v>
      </c>
      <c r="F17" s="78" t="s">
        <v>112</v>
      </c>
      <c r="G17" s="79"/>
    </row>
    <row r="18" spans="1:8" x14ac:dyDescent="0.25">
      <c r="A18" s="2" t="s">
        <v>59</v>
      </c>
      <c r="C18" s="72"/>
      <c r="D18" s="10">
        <f>B11</f>
        <v>0</v>
      </c>
      <c r="E18" s="11">
        <f t="shared" ref="E18:E33" si="0">D18*C18</f>
        <v>0</v>
      </c>
    </row>
    <row r="19" spans="1:8" x14ac:dyDescent="0.25">
      <c r="A19" s="2" t="s">
        <v>66</v>
      </c>
      <c r="C19" s="72"/>
      <c r="D19" s="10">
        <f t="shared" ref="D19:D33" si="1">D18</f>
        <v>0</v>
      </c>
      <c r="E19" s="11">
        <f t="shared" si="0"/>
        <v>0</v>
      </c>
    </row>
    <row r="20" spans="1:8" x14ac:dyDescent="0.25">
      <c r="A20" s="2" t="s">
        <v>72</v>
      </c>
      <c r="C20" s="72"/>
      <c r="D20" s="10">
        <f t="shared" si="1"/>
        <v>0</v>
      </c>
      <c r="E20" s="11">
        <f t="shared" si="0"/>
        <v>0</v>
      </c>
    </row>
    <row r="21" spans="1:8" x14ac:dyDescent="0.25">
      <c r="A21" s="2" t="s">
        <v>75</v>
      </c>
      <c r="C21" s="72"/>
      <c r="D21" s="10">
        <f t="shared" si="1"/>
        <v>0</v>
      </c>
      <c r="E21" s="11">
        <f t="shared" si="0"/>
        <v>0</v>
      </c>
    </row>
    <row r="22" spans="1:8" x14ac:dyDescent="0.25">
      <c r="A22" s="2" t="s">
        <v>77</v>
      </c>
      <c r="C22" s="72"/>
      <c r="D22" s="10">
        <f t="shared" si="1"/>
        <v>0</v>
      </c>
      <c r="E22" s="11">
        <f t="shared" si="0"/>
        <v>0</v>
      </c>
    </row>
    <row r="23" spans="1:8" x14ac:dyDescent="0.25">
      <c r="A23" s="2" t="s">
        <v>79</v>
      </c>
      <c r="C23" s="72"/>
      <c r="D23" s="10">
        <f t="shared" si="1"/>
        <v>0</v>
      </c>
      <c r="E23" s="11">
        <f t="shared" si="0"/>
        <v>0</v>
      </c>
    </row>
    <row r="24" spans="1:8" x14ac:dyDescent="0.25">
      <c r="A24" s="2" t="s">
        <v>81</v>
      </c>
      <c r="C24" s="72"/>
      <c r="D24" s="10">
        <f t="shared" si="1"/>
        <v>0</v>
      </c>
      <c r="E24" s="11">
        <f t="shared" si="0"/>
        <v>0</v>
      </c>
    </row>
    <row r="25" spans="1:8" x14ac:dyDescent="0.25">
      <c r="A25" s="2" t="s">
        <v>83</v>
      </c>
      <c r="C25" s="72"/>
      <c r="D25" s="10">
        <f t="shared" si="1"/>
        <v>0</v>
      </c>
      <c r="E25" s="11">
        <f t="shared" si="0"/>
        <v>0</v>
      </c>
    </row>
    <row r="26" spans="1:8" x14ac:dyDescent="0.25">
      <c r="A26" s="2" t="s">
        <v>85</v>
      </c>
      <c r="C26" s="72"/>
      <c r="D26" s="10">
        <f t="shared" si="1"/>
        <v>0</v>
      </c>
      <c r="E26" s="11">
        <f t="shared" si="0"/>
        <v>0</v>
      </c>
    </row>
    <row r="27" spans="1:8" x14ac:dyDescent="0.25">
      <c r="A27" s="2" t="s">
        <v>55</v>
      </c>
      <c r="C27" s="72"/>
      <c r="D27" s="10">
        <f t="shared" si="1"/>
        <v>0</v>
      </c>
      <c r="E27" s="11">
        <f t="shared" si="0"/>
        <v>0</v>
      </c>
    </row>
    <row r="28" spans="1:8" x14ac:dyDescent="0.25">
      <c r="A28" s="2" t="s">
        <v>89</v>
      </c>
      <c r="C28" s="72"/>
      <c r="D28" s="10">
        <f t="shared" si="1"/>
        <v>0</v>
      </c>
      <c r="E28" s="11">
        <f t="shared" si="0"/>
        <v>0</v>
      </c>
    </row>
    <row r="29" spans="1:8" x14ac:dyDescent="0.25">
      <c r="A29" s="2" t="s">
        <v>92</v>
      </c>
      <c r="C29" s="72"/>
      <c r="D29" s="10">
        <f t="shared" si="1"/>
        <v>0</v>
      </c>
      <c r="E29" s="11">
        <f t="shared" si="0"/>
        <v>0</v>
      </c>
    </row>
    <row r="30" spans="1:8" x14ac:dyDescent="0.25">
      <c r="A30" s="2" t="s">
        <v>59</v>
      </c>
      <c r="C30" s="37">
        <f>(C18+C19+C20+C21+C22+C23+C24+C25+C26+C27+C28+C29)/12</f>
        <v>0</v>
      </c>
      <c r="D30" s="10">
        <f t="shared" si="1"/>
        <v>0</v>
      </c>
      <c r="E30" s="11">
        <f t="shared" si="0"/>
        <v>0</v>
      </c>
      <c r="F30" s="114" t="s">
        <v>122</v>
      </c>
      <c r="G30" s="115"/>
      <c r="H30" s="115"/>
    </row>
    <row r="31" spans="1:8" x14ac:dyDescent="0.25">
      <c r="A31" s="2" t="s">
        <v>66</v>
      </c>
      <c r="C31" s="37">
        <f>C30</f>
        <v>0</v>
      </c>
      <c r="D31" s="10">
        <f t="shared" si="1"/>
        <v>0</v>
      </c>
      <c r="E31" s="11">
        <f t="shared" si="0"/>
        <v>0</v>
      </c>
      <c r="F31" s="115"/>
      <c r="G31" s="115"/>
      <c r="H31" s="115"/>
    </row>
    <row r="32" spans="1:8" x14ac:dyDescent="0.25">
      <c r="A32" s="2" t="s">
        <v>72</v>
      </c>
      <c r="C32" s="37">
        <f>C30</f>
        <v>0</v>
      </c>
      <c r="D32" s="10">
        <f t="shared" si="1"/>
        <v>0</v>
      </c>
      <c r="E32" s="11">
        <f t="shared" si="0"/>
        <v>0</v>
      </c>
      <c r="F32" s="115"/>
      <c r="G32" s="115"/>
      <c r="H32" s="115"/>
    </row>
    <row r="33" spans="1:8" x14ac:dyDescent="0.25">
      <c r="A33" s="2" t="s">
        <v>75</v>
      </c>
      <c r="C33" s="37">
        <f>C30</f>
        <v>0</v>
      </c>
      <c r="D33" s="10">
        <f t="shared" si="1"/>
        <v>0</v>
      </c>
      <c r="E33" s="11">
        <f t="shared" si="0"/>
        <v>0</v>
      </c>
      <c r="F33" s="115"/>
      <c r="G33" s="115"/>
      <c r="H33" s="115"/>
    </row>
    <row r="34" spans="1:8" ht="15.6" x14ac:dyDescent="0.3">
      <c r="A34" s="8" t="s">
        <v>123</v>
      </c>
      <c r="C34" s="7">
        <f>SUM(C18:C33)</f>
        <v>0</v>
      </c>
      <c r="E34" s="11">
        <f>SUM(E18:E33)</f>
        <v>0</v>
      </c>
      <c r="F34" s="115"/>
      <c r="G34" s="115"/>
      <c r="H34" s="115"/>
    </row>
    <row r="35" spans="1:8" x14ac:dyDescent="0.25">
      <c r="B35" s="7"/>
    </row>
    <row r="36" spans="1:8" x14ac:dyDescent="0.25">
      <c r="B36" s="7"/>
    </row>
    <row r="37" spans="1:8" ht="15.6" x14ac:dyDescent="0.3">
      <c r="A37" s="1" t="s">
        <v>124</v>
      </c>
    </row>
    <row r="38" spans="1:8" ht="15.6" x14ac:dyDescent="0.3">
      <c r="A38" s="1"/>
      <c r="C38" s="7" t="s">
        <v>111</v>
      </c>
      <c r="D38" s="10" t="s">
        <v>125</v>
      </c>
      <c r="E38" s="2" t="s">
        <v>107</v>
      </c>
      <c r="F38" s="26" t="s">
        <v>126</v>
      </c>
    </row>
    <row r="39" spans="1:8" x14ac:dyDescent="0.25">
      <c r="A39" s="2" t="s">
        <v>213</v>
      </c>
      <c r="B39" s="7"/>
      <c r="C39" s="7">
        <v>25</v>
      </c>
      <c r="D39" s="10">
        <f>B11</f>
        <v>0</v>
      </c>
      <c r="E39" s="11">
        <f t="shared" ref="E39:E65" si="2">D39*C39</f>
        <v>0</v>
      </c>
      <c r="F39" s="26" t="s">
        <v>313</v>
      </c>
    </row>
    <row r="40" spans="1:8" x14ac:dyDescent="0.25">
      <c r="A40" s="2" t="s">
        <v>214</v>
      </c>
      <c r="B40" s="7"/>
      <c r="C40" s="7">
        <v>24</v>
      </c>
      <c r="D40" s="10">
        <f>B4</f>
        <v>0</v>
      </c>
      <c r="E40" s="11">
        <f t="shared" ref="E40" si="3">D40*C40</f>
        <v>0</v>
      </c>
      <c r="F40" s="26" t="s">
        <v>215</v>
      </c>
    </row>
    <row r="41" spans="1:8" x14ac:dyDescent="0.25">
      <c r="A41" s="2" t="s">
        <v>129</v>
      </c>
      <c r="B41" s="7"/>
      <c r="C41" s="7">
        <v>24</v>
      </c>
      <c r="D41" s="10">
        <f>B5</f>
        <v>0</v>
      </c>
      <c r="E41" s="11">
        <f t="shared" si="2"/>
        <v>0</v>
      </c>
      <c r="F41" s="26" t="s">
        <v>130</v>
      </c>
    </row>
    <row r="42" spans="1:8" x14ac:dyDescent="0.25">
      <c r="A42" s="2" t="s">
        <v>131</v>
      </c>
      <c r="C42" s="7">
        <v>24</v>
      </c>
      <c r="D42" s="10">
        <f>B6</f>
        <v>0</v>
      </c>
      <c r="E42" s="11">
        <f t="shared" si="2"/>
        <v>0</v>
      </c>
      <c r="F42" s="26" t="s">
        <v>132</v>
      </c>
    </row>
    <row r="43" spans="1:8" x14ac:dyDescent="0.25">
      <c r="A43" s="2" t="s">
        <v>133</v>
      </c>
      <c r="C43" s="7">
        <v>24</v>
      </c>
      <c r="D43" s="10">
        <f>B7</f>
        <v>0</v>
      </c>
      <c r="E43" s="11">
        <f t="shared" si="2"/>
        <v>0</v>
      </c>
      <c r="F43" s="26" t="s">
        <v>134</v>
      </c>
    </row>
    <row r="44" spans="1:8" x14ac:dyDescent="0.25">
      <c r="A44" s="2" t="s">
        <v>135</v>
      </c>
      <c r="C44" s="7">
        <v>5</v>
      </c>
      <c r="D44" s="10">
        <f>B11</f>
        <v>0</v>
      </c>
      <c r="E44" s="11">
        <f t="shared" si="2"/>
        <v>0</v>
      </c>
      <c r="F44" s="26" t="s">
        <v>136</v>
      </c>
    </row>
    <row r="45" spans="1:8" x14ac:dyDescent="0.25">
      <c r="A45" s="2" t="s">
        <v>137</v>
      </c>
      <c r="C45" s="7">
        <v>10</v>
      </c>
      <c r="D45" s="10">
        <f>C11</f>
        <v>0</v>
      </c>
      <c r="E45" s="11">
        <f t="shared" si="2"/>
        <v>0</v>
      </c>
      <c r="F45" s="26" t="s">
        <v>138</v>
      </c>
    </row>
    <row r="46" spans="1:8" x14ac:dyDescent="0.25">
      <c r="A46" s="2" t="s">
        <v>139</v>
      </c>
      <c r="C46" s="7">
        <v>1</v>
      </c>
      <c r="D46" s="10">
        <f>B11</f>
        <v>0</v>
      </c>
      <c r="E46" s="11">
        <f t="shared" si="2"/>
        <v>0</v>
      </c>
      <c r="F46" s="26" t="s">
        <v>140</v>
      </c>
    </row>
    <row r="47" spans="1:8" x14ac:dyDescent="0.25">
      <c r="A47" s="2" t="s">
        <v>141</v>
      </c>
      <c r="C47" s="7">
        <v>1</v>
      </c>
      <c r="D47" s="10">
        <f>B11</f>
        <v>0</v>
      </c>
      <c r="E47" s="11">
        <f t="shared" si="2"/>
        <v>0</v>
      </c>
      <c r="F47" s="26" t="s">
        <v>142</v>
      </c>
    </row>
    <row r="48" spans="1:8" x14ac:dyDescent="0.25">
      <c r="A48" s="2" t="s">
        <v>143</v>
      </c>
      <c r="C48" s="7">
        <v>75</v>
      </c>
      <c r="D48" s="10">
        <f>B11</f>
        <v>0</v>
      </c>
      <c r="E48" s="11">
        <f t="shared" si="2"/>
        <v>0</v>
      </c>
      <c r="F48" s="26" t="s">
        <v>144</v>
      </c>
    </row>
    <row r="49" spans="1:17" x14ac:dyDescent="0.25">
      <c r="A49" s="2" t="s">
        <v>207</v>
      </c>
      <c r="C49" s="7">
        <v>15</v>
      </c>
      <c r="D49" s="10">
        <f>B11</f>
        <v>0</v>
      </c>
      <c r="E49" s="11">
        <f t="shared" si="2"/>
        <v>0</v>
      </c>
      <c r="F49" s="26" t="s">
        <v>145</v>
      </c>
    </row>
    <row r="50" spans="1:17" x14ac:dyDescent="0.25">
      <c r="A50" s="2" t="s">
        <v>281</v>
      </c>
      <c r="C50" s="7">
        <v>12</v>
      </c>
      <c r="D50" s="10">
        <f>B11+C11+B5</f>
        <v>0</v>
      </c>
      <c r="E50" s="11">
        <f t="shared" si="2"/>
        <v>0</v>
      </c>
      <c r="F50" s="26" t="s">
        <v>280</v>
      </c>
    </row>
    <row r="51" spans="1:17" x14ac:dyDescent="0.25">
      <c r="A51" s="2" t="s">
        <v>146</v>
      </c>
      <c r="C51" s="7">
        <v>45</v>
      </c>
      <c r="D51" s="10">
        <f>C11</f>
        <v>0</v>
      </c>
      <c r="E51" s="11">
        <f t="shared" si="2"/>
        <v>0</v>
      </c>
      <c r="F51" s="26" t="s">
        <v>147</v>
      </c>
    </row>
    <row r="52" spans="1:17" x14ac:dyDescent="0.25">
      <c r="A52" s="2" t="s">
        <v>148</v>
      </c>
      <c r="C52" s="7">
        <v>100</v>
      </c>
      <c r="D52" s="10">
        <v>1</v>
      </c>
      <c r="E52" s="11">
        <f t="shared" si="2"/>
        <v>100</v>
      </c>
      <c r="F52" s="26" t="s">
        <v>149</v>
      </c>
    </row>
    <row r="53" spans="1:17" x14ac:dyDescent="0.25">
      <c r="A53" s="2" t="s">
        <v>296</v>
      </c>
      <c r="C53" s="101"/>
      <c r="D53" s="12">
        <v>0.01</v>
      </c>
      <c r="E53" s="11">
        <f>SUM(E48:E52)*0.01</f>
        <v>1</v>
      </c>
      <c r="F53" s="26" t="s">
        <v>297</v>
      </c>
    </row>
    <row r="54" spans="1:17" x14ac:dyDescent="0.25">
      <c r="A54" s="2" t="s">
        <v>150</v>
      </c>
      <c r="C54" s="7">
        <v>10</v>
      </c>
      <c r="D54" s="10">
        <f>D51</f>
        <v>0</v>
      </c>
      <c r="E54" s="11">
        <f t="shared" si="2"/>
        <v>0</v>
      </c>
      <c r="F54" s="26" t="s">
        <v>151</v>
      </c>
      <c r="N54" s="104"/>
      <c r="O54" s="12"/>
      <c r="P54" s="11"/>
      <c r="Q54" s="26"/>
    </row>
    <row r="55" spans="1:17" x14ac:dyDescent="0.25">
      <c r="A55" s="2" t="s">
        <v>152</v>
      </c>
      <c r="C55" s="7">
        <v>10</v>
      </c>
      <c r="D55" s="10">
        <f>C11</f>
        <v>0</v>
      </c>
      <c r="E55" s="11">
        <f t="shared" si="2"/>
        <v>0</v>
      </c>
      <c r="F55" s="26" t="s">
        <v>151</v>
      </c>
    </row>
    <row r="56" spans="1:17" x14ac:dyDescent="0.25">
      <c r="A56" s="2" t="s">
        <v>153</v>
      </c>
      <c r="C56" s="38">
        <f>SUM(E39:E55)</f>
        <v>101</v>
      </c>
      <c r="D56" s="12">
        <v>0.1</v>
      </c>
      <c r="E56" s="11">
        <f t="shared" si="2"/>
        <v>10.100000000000001</v>
      </c>
      <c r="F56" s="26" t="s">
        <v>154</v>
      </c>
    </row>
    <row r="57" spans="1:17" x14ac:dyDescent="0.25">
      <c r="A57" s="2" t="s">
        <v>210</v>
      </c>
      <c r="C57" s="7">
        <v>15</v>
      </c>
      <c r="D57" s="10">
        <f t="shared" ref="D57:D62" si="4">B4</f>
        <v>0</v>
      </c>
      <c r="E57" s="11">
        <f t="shared" ref="E57" si="5">D57*C57</f>
        <v>0</v>
      </c>
      <c r="F57" s="116" t="s">
        <v>156</v>
      </c>
      <c r="G57" s="117"/>
      <c r="H57" s="118"/>
    </row>
    <row r="58" spans="1:17" ht="15" customHeight="1" x14ac:dyDescent="0.25">
      <c r="A58" s="2" t="s">
        <v>155</v>
      </c>
      <c r="C58" s="7">
        <v>20</v>
      </c>
      <c r="D58" s="10">
        <f t="shared" si="4"/>
        <v>0</v>
      </c>
      <c r="E58" s="11">
        <f t="shared" si="2"/>
        <v>0</v>
      </c>
      <c r="F58" s="119"/>
      <c r="G58" s="120"/>
      <c r="H58" s="121"/>
    </row>
    <row r="59" spans="1:17" x14ac:dyDescent="0.25">
      <c r="A59" s="2" t="s">
        <v>157</v>
      </c>
      <c r="C59" s="7">
        <v>20</v>
      </c>
      <c r="D59" s="10">
        <f t="shared" si="4"/>
        <v>0</v>
      </c>
      <c r="E59" s="11">
        <f t="shared" si="2"/>
        <v>0</v>
      </c>
      <c r="F59" s="119"/>
      <c r="G59" s="120"/>
      <c r="H59" s="121"/>
    </row>
    <row r="60" spans="1:17" x14ac:dyDescent="0.25">
      <c r="A60" s="2" t="s">
        <v>158</v>
      </c>
      <c r="C60" s="7">
        <v>20</v>
      </c>
      <c r="D60" s="10">
        <f t="shared" si="4"/>
        <v>0</v>
      </c>
      <c r="E60" s="11">
        <f t="shared" si="2"/>
        <v>0</v>
      </c>
      <c r="F60" s="119"/>
      <c r="G60" s="120"/>
      <c r="H60" s="121"/>
    </row>
    <row r="61" spans="1:17" x14ac:dyDescent="0.25">
      <c r="A61" s="2" t="s">
        <v>211</v>
      </c>
      <c r="C61" s="7">
        <v>25</v>
      </c>
      <c r="D61" s="10">
        <f t="shared" si="4"/>
        <v>0</v>
      </c>
      <c r="E61" s="11">
        <f t="shared" si="2"/>
        <v>0</v>
      </c>
      <c r="F61" s="119"/>
      <c r="G61" s="120"/>
      <c r="H61" s="121"/>
    </row>
    <row r="62" spans="1:17" x14ac:dyDescent="0.25">
      <c r="A62" s="2" t="s">
        <v>212</v>
      </c>
      <c r="C62" s="7">
        <v>15</v>
      </c>
      <c r="D62" s="10">
        <f t="shared" si="4"/>
        <v>0</v>
      </c>
      <c r="E62" s="11">
        <f t="shared" si="2"/>
        <v>0</v>
      </c>
      <c r="F62" s="122"/>
      <c r="G62" s="123"/>
      <c r="H62" s="124"/>
    </row>
    <row r="63" spans="1:17" x14ac:dyDescent="0.25">
      <c r="A63" s="2" t="s">
        <v>160</v>
      </c>
      <c r="E63" s="11">
        <f t="shared" si="2"/>
        <v>0</v>
      </c>
      <c r="F63" s="26" t="s">
        <v>161</v>
      </c>
    </row>
    <row r="64" spans="1:17" x14ac:dyDescent="0.25">
      <c r="A64" s="2" t="s">
        <v>162</v>
      </c>
      <c r="E64" s="11">
        <f t="shared" si="2"/>
        <v>0</v>
      </c>
    </row>
    <row r="65" spans="1:5" x14ac:dyDescent="0.25">
      <c r="A65" s="2" t="s">
        <v>163</v>
      </c>
      <c r="E65" s="11">
        <f t="shared" si="2"/>
        <v>0</v>
      </c>
    </row>
    <row r="66" spans="1:5" ht="15.6" x14ac:dyDescent="0.3">
      <c r="A66" s="8" t="s">
        <v>123</v>
      </c>
      <c r="E66" s="20">
        <f>SUM(E39:E65)</f>
        <v>111.1</v>
      </c>
    </row>
    <row r="67" spans="1:5" ht="15.6" x14ac:dyDescent="0.3">
      <c r="A67" s="8" t="s">
        <v>164</v>
      </c>
      <c r="D67" s="7" t="e">
        <f>E66/B11</f>
        <v>#DIV/0!</v>
      </c>
      <c r="E67" s="20"/>
    </row>
    <row r="68" spans="1:5" ht="15.6" x14ac:dyDescent="0.3">
      <c r="A68" s="8" t="s">
        <v>165</v>
      </c>
      <c r="D68" s="7" t="e">
        <f>(E66/B11)+C34</f>
        <v>#DIV/0!</v>
      </c>
      <c r="E68" s="11"/>
    </row>
    <row r="70" spans="1:5" ht="15.6" x14ac:dyDescent="0.3">
      <c r="A70" s="13" t="s">
        <v>166</v>
      </c>
      <c r="B70" s="21">
        <f>E66+E34</f>
        <v>111.1</v>
      </c>
    </row>
    <row r="72" spans="1:5" ht="15.6" x14ac:dyDescent="0.3">
      <c r="A72" s="5" t="s">
        <v>167</v>
      </c>
    </row>
    <row r="73" spans="1:5" x14ac:dyDescent="0.25">
      <c r="A73" s="2" t="s">
        <v>168</v>
      </c>
      <c r="C73" s="22">
        <f>B70</f>
        <v>111.1</v>
      </c>
    </row>
    <row r="74" spans="1:5" x14ac:dyDescent="0.25">
      <c r="A74" s="2" t="s">
        <v>169</v>
      </c>
      <c r="C74" s="73">
        <v>0.32</v>
      </c>
      <c r="D74" s="25" t="s">
        <v>216</v>
      </c>
      <c r="E74" s="77"/>
    </row>
    <row r="75" spans="1:5" x14ac:dyDescent="0.25">
      <c r="A75" s="2" t="s">
        <v>171</v>
      </c>
      <c r="C75" s="22">
        <f>C73/C74</f>
        <v>347.1875</v>
      </c>
    </row>
    <row r="76" spans="1:5" x14ac:dyDescent="0.25">
      <c r="A76" s="2" t="s">
        <v>172</v>
      </c>
      <c r="C76" s="9">
        <f>B11</f>
        <v>0</v>
      </c>
    </row>
    <row r="77" spans="1:5" x14ac:dyDescent="0.25">
      <c r="A77" s="2" t="s">
        <v>173</v>
      </c>
      <c r="C77" s="22" t="e">
        <f>C75/C76</f>
        <v>#DIV/0!</v>
      </c>
    </row>
    <row r="78" spans="1:5" ht="15.6" thickBot="1" x14ac:dyDescent="0.3">
      <c r="A78" s="2" t="s">
        <v>174</v>
      </c>
      <c r="C78" s="7">
        <v>18</v>
      </c>
    </row>
    <row r="79" spans="1:5" ht="15.6" thickBot="1" x14ac:dyDescent="0.3">
      <c r="A79" s="2" t="s">
        <v>175</v>
      </c>
      <c r="C79" s="27" t="e">
        <f>C77/C78</f>
        <v>#DIV/0!</v>
      </c>
    </row>
    <row r="80" spans="1:5" x14ac:dyDescent="0.25">
      <c r="A80" s="2" t="s">
        <v>176</v>
      </c>
      <c r="C80" s="7" t="e">
        <f>C73/C76</f>
        <v>#DIV/0!</v>
      </c>
    </row>
    <row r="82" spans="1:3" x14ac:dyDescent="0.25">
      <c r="A82" s="71" t="s">
        <v>177</v>
      </c>
    </row>
    <row r="84" spans="1:3" x14ac:dyDescent="0.25">
      <c r="A84" s="2" t="s">
        <v>16</v>
      </c>
      <c r="B84" s="74">
        <v>175</v>
      </c>
      <c r="C84" s="39" t="s">
        <v>178</v>
      </c>
    </row>
    <row r="85" spans="1:3" x14ac:dyDescent="0.25">
      <c r="A85" s="2" t="s">
        <v>179</v>
      </c>
      <c r="B85" s="10">
        <f>((B84/C74)/C78)</f>
        <v>30.381944444444443</v>
      </c>
      <c r="C85" s="39" t="s">
        <v>220</v>
      </c>
    </row>
    <row r="86" spans="1:3" x14ac:dyDescent="0.25">
      <c r="B86" s="10"/>
      <c r="C86" s="39"/>
    </row>
    <row r="87" spans="1:3" x14ac:dyDescent="0.25">
      <c r="A87" s="2" t="s">
        <v>219</v>
      </c>
      <c r="B87" s="74">
        <v>125</v>
      </c>
      <c r="C87" s="39" t="s">
        <v>178</v>
      </c>
    </row>
    <row r="88" spans="1:3" x14ac:dyDescent="0.25">
      <c r="A88" s="2" t="s">
        <v>179</v>
      </c>
      <c r="B88" s="10" t="e">
        <f>((B87/C77)/C78)</f>
        <v>#DIV/0!</v>
      </c>
      <c r="C88" s="39" t="s">
        <v>221</v>
      </c>
    </row>
    <row r="90" spans="1:3" x14ac:dyDescent="0.25">
      <c r="A90" s="2" t="s">
        <v>218</v>
      </c>
      <c r="B90" s="74">
        <v>225</v>
      </c>
      <c r="C90" s="39" t="s">
        <v>222</v>
      </c>
    </row>
    <row r="91" spans="1:3" x14ac:dyDescent="0.25">
      <c r="A91" s="2" t="s">
        <v>180</v>
      </c>
      <c r="B91" s="10">
        <f>((B90/C74)/C78)</f>
        <v>39.0625</v>
      </c>
      <c r="C91" s="39" t="s">
        <v>223</v>
      </c>
    </row>
    <row r="93" spans="1:3" x14ac:dyDescent="0.25">
      <c r="A93" s="28" t="s">
        <v>217</v>
      </c>
      <c r="B93" s="75">
        <v>370</v>
      </c>
      <c r="C93" s="39" t="s">
        <v>224</v>
      </c>
    </row>
    <row r="94" spans="1:3" x14ac:dyDescent="0.25">
      <c r="A94" s="2" t="s">
        <v>179</v>
      </c>
      <c r="B94" s="10">
        <f>((B93/C78)/C74)</f>
        <v>64.236111111111114</v>
      </c>
      <c r="C94" s="39" t="s">
        <v>225</v>
      </c>
    </row>
    <row r="97" spans="1:8" ht="81.75" customHeight="1" x14ac:dyDescent="0.4">
      <c r="A97" s="112" t="s">
        <v>312</v>
      </c>
      <c r="B97" s="112"/>
      <c r="C97" s="112"/>
      <c r="D97" s="112"/>
      <c r="E97" s="112"/>
      <c r="F97" s="112"/>
      <c r="G97" s="112"/>
      <c r="H97" s="113"/>
    </row>
    <row r="98" spans="1:8" ht="15" customHeight="1" x14ac:dyDescent="0.25">
      <c r="A98" s="18"/>
      <c r="B98" s="34"/>
      <c r="C98" s="34"/>
      <c r="D98" s="34"/>
      <c r="E98" s="34"/>
      <c r="F98" s="34"/>
      <c r="G98" s="34"/>
    </row>
    <row r="99" spans="1:8" ht="17.399999999999999" x14ac:dyDescent="0.45">
      <c r="A99" s="40" t="s">
        <v>181</v>
      </c>
    </row>
  </sheetData>
  <mergeCells count="4">
    <mergeCell ref="F3:H8"/>
    <mergeCell ref="A97:H97"/>
    <mergeCell ref="F30:H34"/>
    <mergeCell ref="F57:H62"/>
  </mergeCells>
  <phoneticPr fontId="0" type="noConversion"/>
  <pageMargins left="0.25" right="0.25" top="0.75" bottom="0.75" header="0.3" footer="0.3"/>
  <pageSetup fitToHeight="0" orientation="landscape" horizontalDpi="1200" verticalDpi="1200" r:id="rId1"/>
  <headerFooter alignWithMargins="0">
    <oddHeader>&amp;LCrossroads of America Council&amp;C Sample Budget&amp;RBoy Scouts of America</oddHead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69"/>
  <sheetViews>
    <sheetView zoomScaleNormal="100" workbookViewId="0"/>
  </sheetViews>
  <sheetFormatPr defaultColWidth="8.77734375" defaultRowHeight="13.2" x14ac:dyDescent="0.25"/>
  <cols>
    <col min="1" max="1" width="53.44140625" style="83" bestFit="1" customWidth="1"/>
    <col min="2" max="5" width="20.6640625" style="83" customWidth="1"/>
    <col min="6" max="16384" width="8.77734375" style="83"/>
  </cols>
  <sheetData>
    <row r="1" spans="1:2" ht="14.4" customHeight="1" x14ac:dyDescent="0.25">
      <c r="A1" s="97"/>
      <c r="B1" s="97"/>
    </row>
    <row r="30" spans="1:9" ht="13.05" customHeight="1" x14ac:dyDescent="0.25">
      <c r="A30" s="103" t="s">
        <v>301</v>
      </c>
    </row>
    <row r="31" spans="1:9" ht="13.05" customHeight="1" x14ac:dyDescent="0.25">
      <c r="A31" s="90" t="s">
        <v>238</v>
      </c>
      <c r="B31" s="90" t="s">
        <v>239</v>
      </c>
      <c r="C31" s="84" t="s">
        <v>240</v>
      </c>
      <c r="D31" s="84" t="s">
        <v>259</v>
      </c>
      <c r="E31" s="84" t="s">
        <v>241</v>
      </c>
      <c r="I31" s="98"/>
    </row>
    <row r="32" spans="1:9" ht="13.05" customHeight="1" x14ac:dyDescent="0.25">
      <c r="A32" s="91"/>
      <c r="B32" s="92"/>
      <c r="C32" s="85"/>
      <c r="D32" s="85"/>
      <c r="E32" s="85"/>
    </row>
    <row r="33" spans="1:5" ht="13.05" customHeight="1" x14ac:dyDescent="0.25">
      <c r="A33" s="93" t="s">
        <v>242</v>
      </c>
      <c r="B33" s="92"/>
      <c r="C33" s="85"/>
      <c r="D33" s="85"/>
      <c r="E33" s="85"/>
    </row>
    <row r="34" spans="1:5" ht="13.05" customHeight="1" x14ac:dyDescent="0.25">
      <c r="A34" s="91"/>
      <c r="B34" s="92"/>
      <c r="C34" s="85"/>
      <c r="D34" s="85"/>
      <c r="E34" s="85"/>
    </row>
    <row r="35" spans="1:5" ht="13.05" customHeight="1" x14ac:dyDescent="0.25">
      <c r="A35" s="93" t="s">
        <v>243</v>
      </c>
      <c r="B35" s="92"/>
      <c r="C35" s="85"/>
      <c r="D35" s="85"/>
      <c r="E35" s="85"/>
    </row>
    <row r="36" spans="1:5" ht="13.05" customHeight="1" x14ac:dyDescent="0.25">
      <c r="A36" s="93" t="s">
        <v>244</v>
      </c>
      <c r="B36" s="92"/>
      <c r="C36" s="85"/>
      <c r="D36" s="85"/>
      <c r="E36" s="85"/>
    </row>
    <row r="37" spans="1:5" ht="13.05" customHeight="1" x14ac:dyDescent="0.25">
      <c r="A37" s="93" t="s">
        <v>244</v>
      </c>
      <c r="B37" s="92"/>
      <c r="C37" s="85"/>
      <c r="D37" s="85"/>
      <c r="E37" s="85"/>
    </row>
    <row r="38" spans="1:5" ht="13.05" customHeight="1" x14ac:dyDescent="0.25">
      <c r="A38" s="91"/>
      <c r="B38" s="92"/>
      <c r="C38" s="85"/>
      <c r="D38" s="85"/>
      <c r="E38" s="85"/>
    </row>
    <row r="39" spans="1:5" ht="13.05" customHeight="1" x14ac:dyDescent="0.25">
      <c r="A39" s="93" t="s">
        <v>245</v>
      </c>
      <c r="B39" s="92"/>
      <c r="C39" s="85"/>
      <c r="D39" s="85"/>
      <c r="E39" s="85"/>
    </row>
    <row r="40" spans="1:5" ht="13.05" customHeight="1" x14ac:dyDescent="0.25">
      <c r="A40" s="93" t="s">
        <v>246</v>
      </c>
      <c r="B40" s="92"/>
      <c r="C40" s="85"/>
      <c r="D40" s="85"/>
      <c r="E40" s="85"/>
    </row>
    <row r="41" spans="1:5" ht="13.05" customHeight="1" x14ac:dyDescent="0.25">
      <c r="A41" s="93" t="s">
        <v>247</v>
      </c>
      <c r="B41" s="92"/>
      <c r="C41" s="85"/>
      <c r="D41" s="85"/>
      <c r="E41" s="85"/>
    </row>
    <row r="42" spans="1:5" ht="13.05" customHeight="1" x14ac:dyDescent="0.25">
      <c r="A42" s="93" t="s">
        <v>248</v>
      </c>
      <c r="B42" s="92"/>
      <c r="C42" s="85"/>
      <c r="D42" s="85"/>
      <c r="E42" s="85"/>
    </row>
    <row r="43" spans="1:5" ht="13.05" customHeight="1" x14ac:dyDescent="0.25">
      <c r="A43" s="93" t="s">
        <v>268</v>
      </c>
      <c r="B43" s="92"/>
      <c r="C43" s="85"/>
      <c r="D43" s="85"/>
      <c r="E43" s="85"/>
    </row>
    <row r="44" spans="1:5" ht="13.05" customHeight="1" x14ac:dyDescent="0.25">
      <c r="A44" s="94" t="s">
        <v>265</v>
      </c>
      <c r="B44" s="92"/>
      <c r="C44" s="85"/>
      <c r="D44" s="85"/>
      <c r="E44" s="85"/>
    </row>
    <row r="45" spans="1:5" ht="13.05" customHeight="1" x14ac:dyDescent="0.25">
      <c r="A45" s="89" t="s">
        <v>258</v>
      </c>
      <c r="B45" s="92"/>
      <c r="C45" s="85"/>
      <c r="D45" s="85"/>
      <c r="E45" s="85"/>
    </row>
    <row r="46" spans="1:5" ht="13.05" customHeight="1" x14ac:dyDescent="0.25">
      <c r="A46" s="93" t="s">
        <v>270</v>
      </c>
      <c r="B46" s="92"/>
      <c r="C46" s="85"/>
      <c r="D46" s="85"/>
      <c r="E46" s="85"/>
    </row>
    <row r="47" spans="1:5" ht="13.05" customHeight="1" x14ac:dyDescent="0.25">
      <c r="A47" s="94" t="s">
        <v>249</v>
      </c>
      <c r="B47" s="92"/>
      <c r="C47" s="85"/>
      <c r="D47" s="85"/>
      <c r="E47" s="85"/>
    </row>
    <row r="48" spans="1:5" ht="13.05" customHeight="1" x14ac:dyDescent="0.25">
      <c r="A48" s="94" t="s">
        <v>266</v>
      </c>
      <c r="B48" s="92"/>
      <c r="C48" s="85"/>
      <c r="D48" s="85"/>
      <c r="E48" s="85"/>
    </row>
    <row r="49" spans="1:5" ht="13.05" customHeight="1" x14ac:dyDescent="0.25">
      <c r="A49" s="94" t="s">
        <v>267</v>
      </c>
      <c r="B49" s="92"/>
      <c r="C49" s="85"/>
      <c r="D49" s="85"/>
      <c r="E49" s="85"/>
    </row>
    <row r="50" spans="1:5" ht="13.05" customHeight="1" x14ac:dyDescent="0.25">
      <c r="A50" s="93" t="s">
        <v>271</v>
      </c>
      <c r="B50" s="92"/>
      <c r="C50" s="85"/>
      <c r="D50" s="85"/>
      <c r="E50" s="85"/>
    </row>
    <row r="51" spans="1:5" ht="13.05" customHeight="1" x14ac:dyDescent="0.25">
      <c r="A51" s="94" t="s">
        <v>272</v>
      </c>
      <c r="B51" s="92"/>
      <c r="C51" s="85"/>
      <c r="D51" s="85"/>
      <c r="E51" s="85"/>
    </row>
    <row r="52" spans="1:5" ht="13.05" customHeight="1" x14ac:dyDescent="0.25">
      <c r="A52" s="94" t="s">
        <v>273</v>
      </c>
      <c r="B52" s="92"/>
      <c r="C52" s="85"/>
      <c r="D52" s="85"/>
      <c r="E52" s="85"/>
    </row>
    <row r="53" spans="1:5" ht="13.05" customHeight="1" x14ac:dyDescent="0.25">
      <c r="A53" s="94" t="s">
        <v>274</v>
      </c>
      <c r="B53" s="92"/>
      <c r="C53" s="85"/>
      <c r="D53" s="85"/>
      <c r="E53" s="85"/>
    </row>
    <row r="54" spans="1:5" ht="13.05" customHeight="1" x14ac:dyDescent="0.25">
      <c r="A54" s="88" t="s">
        <v>269</v>
      </c>
      <c r="B54" s="92"/>
      <c r="C54" s="85"/>
      <c r="D54" s="85"/>
      <c r="E54" s="85"/>
    </row>
    <row r="55" spans="1:5" ht="13.05" customHeight="1" x14ac:dyDescent="0.25">
      <c r="A55" s="93" t="s">
        <v>250</v>
      </c>
      <c r="B55" s="92"/>
      <c r="C55" s="85"/>
      <c r="D55" s="85"/>
      <c r="E55" s="85"/>
    </row>
    <row r="56" spans="1:5" ht="13.05" customHeight="1" x14ac:dyDescent="0.25">
      <c r="A56" s="88"/>
      <c r="B56" s="95"/>
      <c r="C56" s="87"/>
      <c r="D56" s="87"/>
      <c r="E56" s="87"/>
    </row>
    <row r="57" spans="1:5" ht="13.05" customHeight="1" x14ac:dyDescent="0.25">
      <c r="A57" s="88" t="s">
        <v>253</v>
      </c>
      <c r="B57" s="96"/>
      <c r="C57" s="86"/>
      <c r="D57" s="86"/>
      <c r="E57" s="86"/>
    </row>
    <row r="58" spans="1:5" ht="13.05" customHeight="1" x14ac:dyDescent="0.25">
      <c r="A58" s="88" t="s">
        <v>260</v>
      </c>
      <c r="B58" s="96"/>
      <c r="C58" s="86"/>
      <c r="D58" s="86"/>
      <c r="E58" s="86"/>
    </row>
    <row r="59" spans="1:5" ht="13.05" customHeight="1" x14ac:dyDescent="0.25">
      <c r="A59" s="88" t="s">
        <v>254</v>
      </c>
      <c r="B59" s="96"/>
      <c r="C59" s="86"/>
      <c r="D59" s="86"/>
      <c r="E59" s="86"/>
    </row>
    <row r="60" spans="1:5" ht="13.05" customHeight="1" x14ac:dyDescent="0.25">
      <c r="A60" s="88" t="s">
        <v>261</v>
      </c>
      <c r="B60" s="96"/>
      <c r="C60" s="86"/>
      <c r="D60" s="86"/>
      <c r="E60" s="86"/>
    </row>
    <row r="61" spans="1:5" ht="13.05" customHeight="1" x14ac:dyDescent="0.25">
      <c r="A61" s="88" t="s">
        <v>255</v>
      </c>
      <c r="B61" s="96"/>
      <c r="C61" s="86"/>
      <c r="D61" s="86"/>
      <c r="E61" s="86"/>
    </row>
    <row r="62" spans="1:5" ht="13.05" customHeight="1" x14ac:dyDescent="0.25">
      <c r="A62" s="88" t="s">
        <v>262</v>
      </c>
      <c r="B62" s="96"/>
      <c r="C62" s="86"/>
      <c r="D62" s="86"/>
      <c r="E62" s="86"/>
    </row>
    <row r="63" spans="1:5" ht="13.05" customHeight="1" x14ac:dyDescent="0.25">
      <c r="A63" s="88" t="s">
        <v>256</v>
      </c>
      <c r="B63" s="96"/>
      <c r="C63" s="86"/>
      <c r="D63" s="86"/>
      <c r="E63" s="86"/>
    </row>
    <row r="64" spans="1:5" ht="13.05" customHeight="1" x14ac:dyDescent="0.25">
      <c r="A64" s="88" t="s">
        <v>263</v>
      </c>
      <c r="B64" s="96"/>
      <c r="C64" s="86"/>
      <c r="D64" s="86"/>
      <c r="E64" s="86"/>
    </row>
    <row r="65" spans="1:5" ht="13.05" customHeight="1" x14ac:dyDescent="0.25">
      <c r="A65" s="93" t="s">
        <v>257</v>
      </c>
      <c r="B65" s="96"/>
      <c r="C65" s="86"/>
      <c r="D65" s="86"/>
      <c r="E65" s="86"/>
    </row>
    <row r="66" spans="1:5" ht="13.05" customHeight="1" x14ac:dyDescent="0.25">
      <c r="A66" s="88" t="s">
        <v>264</v>
      </c>
      <c r="B66" s="96"/>
      <c r="C66" s="86"/>
      <c r="D66" s="86"/>
      <c r="E66" s="86"/>
    </row>
    <row r="67" spans="1:5" ht="13.05" customHeight="1" x14ac:dyDescent="0.25">
      <c r="A67" s="88" t="s">
        <v>251</v>
      </c>
      <c r="B67" s="96"/>
      <c r="C67" s="86"/>
      <c r="D67" s="86"/>
      <c r="E67" s="86"/>
    </row>
    <row r="68" spans="1:5" ht="13.05" customHeight="1" x14ac:dyDescent="0.25">
      <c r="A68" s="88" t="s">
        <v>252</v>
      </c>
      <c r="B68" s="96"/>
      <c r="C68" s="86"/>
      <c r="D68" s="86"/>
      <c r="E68" s="86"/>
    </row>
    <row r="69" spans="1:5" x14ac:dyDescent="0.25">
      <c r="A69" s="97"/>
      <c r="B69" s="97"/>
    </row>
  </sheetData>
  <pageMargins left="0.25" right="0.25" top="0.75" bottom="0.75" header="0.3" footer="0.3"/>
  <pageSetup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21"/>
  <sheetViews>
    <sheetView workbookViewId="0"/>
  </sheetViews>
  <sheetFormatPr defaultColWidth="12.44140625" defaultRowHeight="20.399999999999999" x14ac:dyDescent="0.35"/>
  <cols>
    <col min="1" max="1" width="108" style="53" customWidth="1"/>
    <col min="2" max="16384" width="12.44140625" style="48"/>
  </cols>
  <sheetData>
    <row r="1" spans="1:2" ht="39" x14ac:dyDescent="0.35">
      <c r="A1" s="47" t="s">
        <v>182</v>
      </c>
    </row>
    <row r="3" spans="1:2" ht="21" x14ac:dyDescent="0.4">
      <c r="A3" s="49" t="s">
        <v>183</v>
      </c>
    </row>
    <row r="4" spans="1:2" x14ac:dyDescent="0.35">
      <c r="A4" s="50" t="s">
        <v>184</v>
      </c>
    </row>
    <row r="5" spans="1:2" x14ac:dyDescent="0.35">
      <c r="A5" s="50" t="s">
        <v>291</v>
      </c>
    </row>
    <row r="6" spans="1:2" x14ac:dyDescent="0.35">
      <c r="A6" s="50" t="s">
        <v>292</v>
      </c>
    </row>
    <row r="7" spans="1:2" x14ac:dyDescent="0.35">
      <c r="A7" s="50" t="s">
        <v>293</v>
      </c>
      <c r="B7" s="105" t="s">
        <v>314</v>
      </c>
    </row>
    <row r="8" spans="1:2" ht="40.799999999999997" x14ac:dyDescent="0.35">
      <c r="A8" s="50" t="s">
        <v>294</v>
      </c>
    </row>
    <row r="10" spans="1:2" ht="21" x14ac:dyDescent="0.4">
      <c r="A10" s="49" t="s">
        <v>185</v>
      </c>
    </row>
    <row r="12" spans="1:2" ht="81" customHeight="1" x14ac:dyDescent="0.35">
      <c r="A12" s="47" t="s">
        <v>233</v>
      </c>
    </row>
    <row r="14" spans="1:2" ht="61.8" x14ac:dyDescent="0.35">
      <c r="A14" s="47" t="s">
        <v>186</v>
      </c>
    </row>
    <row r="15" spans="1:2" ht="21" x14ac:dyDescent="0.4">
      <c r="A15" s="47"/>
    </row>
    <row r="16" spans="1:2" ht="41.4" x14ac:dyDescent="0.35">
      <c r="A16" s="100" t="s">
        <v>295</v>
      </c>
    </row>
    <row r="18" spans="1:1" s="52" customFormat="1" ht="36" x14ac:dyDescent="0.35">
      <c r="A18" s="51" t="s">
        <v>205</v>
      </c>
    </row>
    <row r="19" spans="1:1" s="52" customFormat="1" ht="18" x14ac:dyDescent="0.35">
      <c r="A19" s="51"/>
    </row>
    <row r="20" spans="1:1" s="52" customFormat="1" ht="18.75" customHeight="1" x14ac:dyDescent="0.35">
      <c r="A20" s="51"/>
    </row>
    <row r="21" spans="1:1" s="52" customFormat="1" ht="18" x14ac:dyDescent="0.35">
      <c r="A21" s="51"/>
    </row>
  </sheetData>
  <phoneticPr fontId="0" type="noConversion"/>
  <hyperlinks>
    <hyperlink ref="B7" r:id="rId1" xr:uid="{00000000-0004-0000-0500-000000000000}"/>
  </hyperlinks>
  <pageMargins left="0.25" right="0.25" top="0.75" bottom="0.75" header="0.3" footer="0.3"/>
  <pageSetup scale="65" fitToHeight="0" orientation="landscape"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80"/>
  <sheetViews>
    <sheetView workbookViewId="0">
      <pane xSplit="1" ySplit="1" topLeftCell="G2" activePane="bottomRight" state="frozen"/>
      <selection pane="topRight" activeCell="B1" sqref="B1"/>
      <selection pane="bottomLeft" activeCell="A2" sqref="A2"/>
      <selection pane="bottomRight"/>
    </sheetView>
  </sheetViews>
  <sheetFormatPr defaultColWidth="9.109375" defaultRowHeight="13.8" x14ac:dyDescent="0.25"/>
  <cols>
    <col min="1" max="1" width="26" style="41" bestFit="1" customWidth="1"/>
    <col min="2" max="9" width="13" style="41" customWidth="1"/>
    <col min="10" max="16" width="12" style="41" customWidth="1"/>
    <col min="17" max="17" width="12.6640625" style="41" customWidth="1"/>
    <col min="18" max="18" width="12" style="41" customWidth="1"/>
    <col min="19" max="16384" width="9.109375" style="41"/>
  </cols>
  <sheetData>
    <row r="1" spans="1:18" s="56" customFormat="1" x14ac:dyDescent="0.25">
      <c r="A1" s="54" t="s">
        <v>187</v>
      </c>
      <c r="B1" s="55" t="s">
        <v>59</v>
      </c>
      <c r="C1" s="55" t="s">
        <v>66</v>
      </c>
      <c r="D1" s="55" t="s">
        <v>72</v>
      </c>
      <c r="E1" s="55" t="s">
        <v>75</v>
      </c>
      <c r="F1" s="55" t="s">
        <v>77</v>
      </c>
      <c r="G1" s="55" t="s">
        <v>79</v>
      </c>
      <c r="J1" s="55" t="s">
        <v>81</v>
      </c>
      <c r="K1" s="55" t="s">
        <v>83</v>
      </c>
      <c r="L1" s="55" t="s">
        <v>85</v>
      </c>
      <c r="M1" s="55" t="s">
        <v>55</v>
      </c>
      <c r="N1" s="55" t="s">
        <v>89</v>
      </c>
      <c r="O1" s="55" t="s">
        <v>92</v>
      </c>
      <c r="P1" s="55" t="s">
        <v>188</v>
      </c>
    </row>
    <row r="2" spans="1:18" s="56" customFormat="1" x14ac:dyDescent="0.25">
      <c r="A2" s="56" t="s">
        <v>189</v>
      </c>
      <c r="B2" s="57"/>
      <c r="C2" s="57">
        <f>B37</f>
        <v>0</v>
      </c>
      <c r="D2" s="57">
        <f>C37</f>
        <v>0</v>
      </c>
      <c r="E2" s="57">
        <f>D37</f>
        <v>0</v>
      </c>
      <c r="F2" s="57">
        <f>E37</f>
        <v>0</v>
      </c>
      <c r="G2" s="57">
        <f>F37</f>
        <v>0</v>
      </c>
      <c r="J2" s="57">
        <f>G37</f>
        <v>0</v>
      </c>
      <c r="K2" s="57">
        <f>J37</f>
        <v>0</v>
      </c>
      <c r="L2" s="57">
        <f>K37</f>
        <v>0</v>
      </c>
      <c r="M2" s="57">
        <f>L37</f>
        <v>0</v>
      </c>
      <c r="N2" s="57">
        <f>M37</f>
        <v>0</v>
      </c>
      <c r="O2" s="57">
        <f>N37</f>
        <v>0</v>
      </c>
      <c r="P2" s="57"/>
    </row>
    <row r="3" spans="1:18" s="56" customFormat="1" x14ac:dyDescent="0.25">
      <c r="A3" s="56" t="s">
        <v>190</v>
      </c>
      <c r="B3" s="58"/>
      <c r="C3" s="58"/>
      <c r="D3" s="58"/>
      <c r="E3" s="58"/>
      <c r="F3" s="58"/>
      <c r="G3" s="58"/>
      <c r="J3" s="58"/>
      <c r="K3" s="58"/>
      <c r="L3" s="58"/>
      <c r="M3" s="58"/>
      <c r="N3" s="58"/>
      <c r="O3" s="58"/>
      <c r="P3" s="58">
        <f>B3+C3+D3+E3+F3+G3+J3+K3+L3+M3+N3+O3</f>
        <v>0</v>
      </c>
    </row>
    <row r="4" spans="1:18" s="56" customFormat="1" ht="14.4" thickBot="1" x14ac:dyDescent="0.3">
      <c r="A4" s="56" t="s">
        <v>191</v>
      </c>
      <c r="B4" s="58"/>
      <c r="C4" s="58"/>
      <c r="D4" s="58"/>
      <c r="E4" s="58"/>
      <c r="F4" s="58"/>
      <c r="G4" s="58"/>
      <c r="H4" s="59" t="s">
        <v>192</v>
      </c>
      <c r="J4" s="60"/>
      <c r="K4" s="60"/>
      <c r="L4" s="60"/>
      <c r="M4" s="60"/>
      <c r="N4" s="60"/>
      <c r="O4" s="60"/>
      <c r="P4" s="60">
        <f>B4+C4+D4+E4+F4+G4+J4+K4+L4+M4+N4+O4</f>
        <v>0</v>
      </c>
      <c r="Q4" s="59" t="s">
        <v>192</v>
      </c>
    </row>
    <row r="5" spans="1:18" s="56" customFormat="1" ht="14.4" x14ac:dyDescent="0.3">
      <c r="A5" s="61" t="s">
        <v>107</v>
      </c>
      <c r="B5" s="58">
        <f t="shared" ref="B5:G5" si="0">SUM(B2:B4)</f>
        <v>0</v>
      </c>
      <c r="C5" s="58">
        <f t="shared" si="0"/>
        <v>0</v>
      </c>
      <c r="D5" s="58">
        <f t="shared" si="0"/>
        <v>0</v>
      </c>
      <c r="E5" s="58">
        <f t="shared" si="0"/>
        <v>0</v>
      </c>
      <c r="F5" s="58">
        <f t="shared" si="0"/>
        <v>0</v>
      </c>
      <c r="G5" s="58">
        <f t="shared" si="0"/>
        <v>0</v>
      </c>
      <c r="J5" s="62">
        <f t="shared" ref="J5:O5" si="1">SUM(J2:J4)</f>
        <v>0</v>
      </c>
      <c r="K5" s="62">
        <f t="shared" si="1"/>
        <v>0</v>
      </c>
      <c r="L5" s="62">
        <f t="shared" si="1"/>
        <v>0</v>
      </c>
      <c r="M5" s="62">
        <f t="shared" si="1"/>
        <v>0</v>
      </c>
      <c r="N5" s="62">
        <f t="shared" si="1"/>
        <v>0</v>
      </c>
      <c r="O5" s="62">
        <f t="shared" si="1"/>
        <v>0</v>
      </c>
      <c r="P5" s="62">
        <f>SUM(B5:O5)</f>
        <v>0</v>
      </c>
    </row>
    <row r="6" spans="1:18" s="56" customFormat="1" x14ac:dyDescent="0.25"/>
    <row r="7" spans="1:18" s="56" customFormat="1" x14ac:dyDescent="0.25">
      <c r="A7" s="54" t="s">
        <v>108</v>
      </c>
      <c r="B7" s="55" t="s">
        <v>59</v>
      </c>
      <c r="C7" s="55" t="s">
        <v>66</v>
      </c>
      <c r="D7" s="55" t="s">
        <v>72</v>
      </c>
      <c r="E7" s="55" t="s">
        <v>75</v>
      </c>
      <c r="F7" s="55" t="s">
        <v>77</v>
      </c>
      <c r="G7" s="55" t="s">
        <v>79</v>
      </c>
      <c r="H7" s="63" t="s">
        <v>193</v>
      </c>
      <c r="I7" s="55" t="s">
        <v>194</v>
      </c>
      <c r="J7" s="55" t="s">
        <v>81</v>
      </c>
      <c r="K7" s="55" t="s">
        <v>83</v>
      </c>
      <c r="L7" s="55" t="s">
        <v>85</v>
      </c>
      <c r="M7" s="55" t="s">
        <v>55</v>
      </c>
      <c r="N7" s="55" t="s">
        <v>89</v>
      </c>
      <c r="O7" s="55" t="s">
        <v>92</v>
      </c>
      <c r="P7" s="55" t="s">
        <v>188</v>
      </c>
      <c r="Q7" s="63" t="s">
        <v>193</v>
      </c>
      <c r="R7" s="55" t="s">
        <v>194</v>
      </c>
    </row>
    <row r="8" spans="1:18" s="56" customFormat="1" x14ac:dyDescent="0.25">
      <c r="A8" s="56" t="s">
        <v>109</v>
      </c>
      <c r="B8" s="58"/>
      <c r="C8" s="58"/>
      <c r="D8" s="58"/>
      <c r="E8" s="58"/>
      <c r="F8" s="58"/>
      <c r="G8" s="58"/>
      <c r="H8" s="58">
        <f>Budget!E34</f>
        <v>0</v>
      </c>
      <c r="I8" s="58">
        <f>H8-SUM(B8:G8)</f>
        <v>0</v>
      </c>
      <c r="J8" s="58"/>
      <c r="K8" s="58"/>
      <c r="L8" s="58"/>
      <c r="M8" s="58"/>
      <c r="N8" s="58"/>
      <c r="O8" s="58"/>
      <c r="P8" s="58">
        <f t="shared" ref="P8:P34" si="2">B8+C8+D8+E8+F8+G8+J8+K8+L8+M8+N8+O8</f>
        <v>0</v>
      </c>
      <c r="Q8" s="58">
        <f t="shared" ref="Q8:Q34" si="3">H8</f>
        <v>0</v>
      </c>
      <c r="R8" s="58">
        <f>Q8-P8</f>
        <v>0</v>
      </c>
    </row>
    <row r="9" spans="1:18" s="56" customFormat="1" x14ac:dyDescent="0.25">
      <c r="A9" s="56" t="s">
        <v>127</v>
      </c>
      <c r="B9" s="58"/>
      <c r="C9" s="58"/>
      <c r="D9" s="58"/>
      <c r="E9" s="58"/>
      <c r="F9" s="58"/>
      <c r="G9" s="58"/>
      <c r="H9" s="58">
        <f>Budget!E39</f>
        <v>0</v>
      </c>
      <c r="I9" s="58">
        <f t="shared" ref="I9:I34" si="4">H9-SUM(B9:G9)</f>
        <v>0</v>
      </c>
      <c r="J9" s="58"/>
      <c r="K9" s="58"/>
      <c r="L9" s="58"/>
      <c r="M9" s="58"/>
      <c r="N9" s="58"/>
      <c r="O9" s="58"/>
      <c r="P9" s="58">
        <f t="shared" si="2"/>
        <v>0</v>
      </c>
      <c r="Q9" s="58">
        <f t="shared" si="3"/>
        <v>0</v>
      </c>
      <c r="R9" s="58">
        <f t="shared" ref="R9:R34" si="5">Q9-P9</f>
        <v>0</v>
      </c>
    </row>
    <row r="10" spans="1:18" s="56" customFormat="1" x14ac:dyDescent="0.25">
      <c r="A10" s="56" t="s">
        <v>128</v>
      </c>
      <c r="B10" s="58"/>
      <c r="C10" s="58"/>
      <c r="D10" s="58"/>
      <c r="E10" s="58"/>
      <c r="F10" s="58"/>
      <c r="G10" s="58"/>
      <c r="H10" s="58">
        <f>Budget!E40</f>
        <v>0</v>
      </c>
      <c r="I10" s="58">
        <f t="shared" si="4"/>
        <v>0</v>
      </c>
      <c r="J10" s="58"/>
      <c r="K10" s="58"/>
      <c r="L10" s="58"/>
      <c r="M10" s="58"/>
      <c r="N10" s="58"/>
      <c r="O10" s="58"/>
      <c r="P10" s="58">
        <f t="shared" si="2"/>
        <v>0</v>
      </c>
      <c r="Q10" s="58">
        <f t="shared" si="3"/>
        <v>0</v>
      </c>
      <c r="R10" s="58">
        <f t="shared" si="5"/>
        <v>0</v>
      </c>
    </row>
    <row r="11" spans="1:18" s="56" customFormat="1" x14ac:dyDescent="0.25">
      <c r="A11" s="56" t="s">
        <v>129</v>
      </c>
      <c r="B11" s="67"/>
      <c r="C11" s="67"/>
      <c r="D11" s="67"/>
      <c r="E11" s="67"/>
      <c r="F11" s="67"/>
      <c r="G11" s="67"/>
      <c r="H11" s="58">
        <f>Budget!E41</f>
        <v>0</v>
      </c>
      <c r="I11" s="58">
        <f t="shared" si="4"/>
        <v>0</v>
      </c>
      <c r="J11" s="67"/>
      <c r="K11" s="67"/>
      <c r="L11" s="67"/>
      <c r="M11" s="58"/>
      <c r="N11" s="67"/>
      <c r="O11" s="67"/>
      <c r="P11" s="58">
        <f t="shared" si="2"/>
        <v>0</v>
      </c>
      <c r="Q11" s="58">
        <f t="shared" si="3"/>
        <v>0</v>
      </c>
      <c r="R11" s="58">
        <f t="shared" si="5"/>
        <v>0</v>
      </c>
    </row>
    <row r="12" spans="1:18" s="56" customFormat="1" x14ac:dyDescent="0.25">
      <c r="A12" s="56" t="s">
        <v>131</v>
      </c>
      <c r="B12" s="67"/>
      <c r="C12" s="67"/>
      <c r="D12" s="67"/>
      <c r="E12" s="67"/>
      <c r="F12" s="67"/>
      <c r="G12" s="67"/>
      <c r="H12" s="58">
        <f>Budget!E42</f>
        <v>0</v>
      </c>
      <c r="I12" s="58">
        <f t="shared" si="4"/>
        <v>0</v>
      </c>
      <c r="J12" s="67"/>
      <c r="K12" s="67"/>
      <c r="L12" s="67"/>
      <c r="M12" s="58"/>
      <c r="N12" s="67"/>
      <c r="O12" s="67"/>
      <c r="P12" s="58">
        <f t="shared" si="2"/>
        <v>0</v>
      </c>
      <c r="Q12" s="58">
        <f t="shared" si="3"/>
        <v>0</v>
      </c>
      <c r="R12" s="58">
        <f t="shared" si="5"/>
        <v>0</v>
      </c>
    </row>
    <row r="13" spans="1:18" s="56" customFormat="1" x14ac:dyDescent="0.25">
      <c r="A13" s="56" t="s">
        <v>133</v>
      </c>
      <c r="B13" s="67"/>
      <c r="C13" s="67"/>
      <c r="D13" s="67"/>
      <c r="E13" s="67"/>
      <c r="F13" s="67"/>
      <c r="G13" s="67"/>
      <c r="H13" s="58">
        <f>Budget!E43</f>
        <v>0</v>
      </c>
      <c r="I13" s="58">
        <f t="shared" si="4"/>
        <v>0</v>
      </c>
      <c r="J13" s="67"/>
      <c r="K13" s="67"/>
      <c r="L13" s="67"/>
      <c r="M13" s="58"/>
      <c r="N13" s="67"/>
      <c r="O13" s="67"/>
      <c r="P13" s="58">
        <f t="shared" si="2"/>
        <v>0</v>
      </c>
      <c r="Q13" s="58">
        <f t="shared" si="3"/>
        <v>0</v>
      </c>
      <c r="R13" s="58">
        <f t="shared" si="5"/>
        <v>0</v>
      </c>
    </row>
    <row r="14" spans="1:18" s="56" customFormat="1" x14ac:dyDescent="0.25">
      <c r="A14" s="56" t="s">
        <v>135</v>
      </c>
      <c r="B14" s="58"/>
      <c r="C14" s="58"/>
      <c r="D14" s="58"/>
      <c r="E14" s="58"/>
      <c r="F14" s="58"/>
      <c r="G14" s="58"/>
      <c r="H14" s="58">
        <f>Budget!E44</f>
        <v>0</v>
      </c>
      <c r="I14" s="58">
        <f t="shared" si="4"/>
        <v>0</v>
      </c>
      <c r="J14" s="58"/>
      <c r="K14" s="58"/>
      <c r="L14" s="58"/>
      <c r="M14" s="58"/>
      <c r="N14" s="58"/>
      <c r="O14" s="58"/>
      <c r="P14" s="58">
        <f t="shared" si="2"/>
        <v>0</v>
      </c>
      <c r="Q14" s="58">
        <f t="shared" si="3"/>
        <v>0</v>
      </c>
      <c r="R14" s="58">
        <f t="shared" si="5"/>
        <v>0</v>
      </c>
    </row>
    <row r="15" spans="1:18" s="56" customFormat="1" x14ac:dyDescent="0.25">
      <c r="A15" s="56" t="s">
        <v>137</v>
      </c>
      <c r="B15" s="58"/>
      <c r="C15" s="58"/>
      <c r="D15" s="58"/>
      <c r="E15" s="58"/>
      <c r="F15" s="58"/>
      <c r="G15" s="58"/>
      <c r="H15" s="58">
        <f>Budget!E45</f>
        <v>0</v>
      </c>
      <c r="I15" s="58">
        <f t="shared" si="4"/>
        <v>0</v>
      </c>
      <c r="J15" s="58"/>
      <c r="K15" s="58"/>
      <c r="L15" s="58"/>
      <c r="M15" s="58"/>
      <c r="N15" s="58"/>
      <c r="O15" s="58"/>
      <c r="P15" s="58">
        <f t="shared" si="2"/>
        <v>0</v>
      </c>
      <c r="Q15" s="58">
        <f t="shared" si="3"/>
        <v>0</v>
      </c>
      <c r="R15" s="58">
        <f t="shared" si="5"/>
        <v>0</v>
      </c>
    </row>
    <row r="16" spans="1:18" s="56" customFormat="1" x14ac:dyDescent="0.25">
      <c r="A16" s="56" t="s">
        <v>139</v>
      </c>
      <c r="B16" s="58"/>
      <c r="C16" s="58"/>
      <c r="D16" s="58"/>
      <c r="E16" s="58"/>
      <c r="F16" s="58"/>
      <c r="G16" s="58"/>
      <c r="H16" s="58">
        <f>Budget!E46</f>
        <v>0</v>
      </c>
      <c r="I16" s="58">
        <f t="shared" si="4"/>
        <v>0</v>
      </c>
      <c r="J16" s="58"/>
      <c r="K16" s="58"/>
      <c r="L16" s="58"/>
      <c r="M16" s="58"/>
      <c r="N16" s="58"/>
      <c r="O16" s="58"/>
      <c r="P16" s="58">
        <f t="shared" si="2"/>
        <v>0</v>
      </c>
      <c r="Q16" s="58">
        <f t="shared" si="3"/>
        <v>0</v>
      </c>
      <c r="R16" s="58">
        <f t="shared" si="5"/>
        <v>0</v>
      </c>
    </row>
    <row r="17" spans="1:18" s="56" customFormat="1" x14ac:dyDescent="0.25">
      <c r="A17" s="56" t="s">
        <v>141</v>
      </c>
      <c r="B17" s="58"/>
      <c r="C17" s="58"/>
      <c r="D17" s="58"/>
      <c r="E17" s="58"/>
      <c r="F17" s="58"/>
      <c r="G17" s="58"/>
      <c r="H17" s="58">
        <f>Budget!E47</f>
        <v>0</v>
      </c>
      <c r="I17" s="58">
        <f t="shared" si="4"/>
        <v>0</v>
      </c>
      <c r="J17" s="58"/>
      <c r="K17" s="58"/>
      <c r="L17" s="58"/>
      <c r="M17" s="58"/>
      <c r="N17" s="58"/>
      <c r="O17" s="58"/>
      <c r="P17" s="58">
        <f t="shared" si="2"/>
        <v>0</v>
      </c>
      <c r="Q17" s="58">
        <f t="shared" si="3"/>
        <v>0</v>
      </c>
      <c r="R17" s="58">
        <f t="shared" si="5"/>
        <v>0</v>
      </c>
    </row>
    <row r="18" spans="1:18" s="56" customFormat="1" x14ac:dyDescent="0.25">
      <c r="A18" s="56" t="s">
        <v>195</v>
      </c>
      <c r="B18" s="67"/>
      <c r="C18" s="67"/>
      <c r="D18" s="67"/>
      <c r="E18" s="58"/>
      <c r="F18" s="67"/>
      <c r="G18" s="67"/>
      <c r="H18" s="58">
        <f>Budget!E48+Budget!E49+Budget!E50+Budget!E51+Budget!E52+Budget!E53</f>
        <v>101</v>
      </c>
      <c r="I18" s="58">
        <f t="shared" si="4"/>
        <v>101</v>
      </c>
      <c r="J18" s="67"/>
      <c r="K18" s="67"/>
      <c r="L18" s="67"/>
      <c r="M18" s="67"/>
      <c r="N18" s="67"/>
      <c r="O18" s="67"/>
      <c r="P18" s="58">
        <f t="shared" si="2"/>
        <v>0</v>
      </c>
      <c r="Q18" s="58">
        <f t="shared" si="3"/>
        <v>101</v>
      </c>
      <c r="R18" s="58">
        <f t="shared" si="5"/>
        <v>101</v>
      </c>
    </row>
    <row r="19" spans="1:18" s="56" customFormat="1" x14ac:dyDescent="0.25">
      <c r="A19" s="56" t="s">
        <v>150</v>
      </c>
      <c r="B19" s="58"/>
      <c r="C19" s="58"/>
      <c r="D19" s="58"/>
      <c r="E19" s="58"/>
      <c r="F19" s="58"/>
      <c r="G19" s="58"/>
      <c r="H19" s="58">
        <f>Budget!E54</f>
        <v>0</v>
      </c>
      <c r="I19" s="58">
        <f t="shared" si="4"/>
        <v>0</v>
      </c>
      <c r="J19" s="58"/>
      <c r="K19" s="58"/>
      <c r="L19" s="58"/>
      <c r="M19" s="58"/>
      <c r="N19" s="58"/>
      <c r="O19" s="58"/>
      <c r="P19" s="58">
        <f t="shared" si="2"/>
        <v>0</v>
      </c>
      <c r="Q19" s="58">
        <f t="shared" si="3"/>
        <v>0</v>
      </c>
      <c r="R19" s="58">
        <f t="shared" si="5"/>
        <v>0</v>
      </c>
    </row>
    <row r="20" spans="1:18" s="56" customFormat="1" x14ac:dyDescent="0.25">
      <c r="A20" s="56" t="s">
        <v>152</v>
      </c>
      <c r="B20" s="58"/>
      <c r="C20" s="58"/>
      <c r="D20" s="58"/>
      <c r="E20" s="58"/>
      <c r="F20" s="58"/>
      <c r="G20" s="58"/>
      <c r="H20" s="58">
        <f>Budget!E55</f>
        <v>0</v>
      </c>
      <c r="I20" s="58">
        <f t="shared" si="4"/>
        <v>0</v>
      </c>
      <c r="J20" s="58"/>
      <c r="K20" s="58"/>
      <c r="L20" s="58"/>
      <c r="M20" s="58"/>
      <c r="N20" s="58"/>
      <c r="O20" s="58"/>
      <c r="P20" s="58">
        <f t="shared" si="2"/>
        <v>0</v>
      </c>
      <c r="Q20" s="58">
        <f t="shared" si="3"/>
        <v>0</v>
      </c>
      <c r="R20" s="58">
        <f t="shared" si="5"/>
        <v>0</v>
      </c>
    </row>
    <row r="21" spans="1:18" s="56" customFormat="1" x14ac:dyDescent="0.25">
      <c r="A21" s="56" t="s">
        <v>153</v>
      </c>
      <c r="B21" s="58"/>
      <c r="C21" s="58"/>
      <c r="D21" s="58"/>
      <c r="E21" s="58"/>
      <c r="F21" s="58"/>
      <c r="G21" s="58"/>
      <c r="H21" s="58">
        <f>Budget!E56</f>
        <v>10.100000000000001</v>
      </c>
      <c r="I21" s="58">
        <f t="shared" si="4"/>
        <v>10.100000000000001</v>
      </c>
      <c r="J21" s="58"/>
      <c r="K21" s="58"/>
      <c r="L21" s="58"/>
      <c r="M21" s="58"/>
      <c r="N21" s="58"/>
      <c r="O21" s="58"/>
      <c r="P21" s="58">
        <f t="shared" si="2"/>
        <v>0</v>
      </c>
      <c r="Q21" s="58">
        <f t="shared" si="3"/>
        <v>10.100000000000001</v>
      </c>
      <c r="R21" s="58">
        <f t="shared" si="5"/>
        <v>10.100000000000001</v>
      </c>
    </row>
    <row r="22" spans="1:18" s="56" customFormat="1" x14ac:dyDescent="0.25">
      <c r="A22" s="56" t="s">
        <v>155</v>
      </c>
      <c r="B22" s="58"/>
      <c r="C22" s="58"/>
      <c r="D22" s="58"/>
      <c r="E22" s="58"/>
      <c r="F22" s="58"/>
      <c r="G22" s="58"/>
      <c r="H22" s="58">
        <f>Budget!E58</f>
        <v>0</v>
      </c>
      <c r="I22" s="58">
        <f t="shared" si="4"/>
        <v>0</v>
      </c>
      <c r="J22" s="58"/>
      <c r="K22" s="58"/>
      <c r="L22" s="58"/>
      <c r="M22" s="58"/>
      <c r="N22" s="58"/>
      <c r="O22" s="58"/>
      <c r="P22" s="58">
        <f t="shared" si="2"/>
        <v>0</v>
      </c>
      <c r="Q22" s="58">
        <f t="shared" si="3"/>
        <v>0</v>
      </c>
      <c r="R22" s="58">
        <f t="shared" si="5"/>
        <v>0</v>
      </c>
    </row>
    <row r="23" spans="1:18" s="56" customFormat="1" x14ac:dyDescent="0.25">
      <c r="A23" s="56" t="s">
        <v>157</v>
      </c>
      <c r="B23" s="58"/>
      <c r="C23" s="58"/>
      <c r="D23" s="58"/>
      <c r="E23" s="58"/>
      <c r="F23" s="58"/>
      <c r="G23" s="58"/>
      <c r="H23" s="58">
        <f>Budget!E59</f>
        <v>0</v>
      </c>
      <c r="I23" s="58">
        <f t="shared" si="4"/>
        <v>0</v>
      </c>
      <c r="J23" s="58"/>
      <c r="K23" s="58"/>
      <c r="L23" s="58"/>
      <c r="M23" s="58"/>
      <c r="N23" s="58"/>
      <c r="O23" s="58"/>
      <c r="P23" s="58">
        <f t="shared" si="2"/>
        <v>0</v>
      </c>
      <c r="Q23" s="58">
        <f t="shared" si="3"/>
        <v>0</v>
      </c>
      <c r="R23" s="58">
        <f t="shared" si="5"/>
        <v>0</v>
      </c>
    </row>
    <row r="24" spans="1:18" s="56" customFormat="1" x14ac:dyDescent="0.25">
      <c r="A24" s="56" t="s">
        <v>158</v>
      </c>
      <c r="B24" s="58"/>
      <c r="C24" s="58"/>
      <c r="D24" s="58"/>
      <c r="E24" s="58"/>
      <c r="F24" s="58"/>
      <c r="G24" s="58"/>
      <c r="H24" s="58">
        <f>Budget!E60</f>
        <v>0</v>
      </c>
      <c r="I24" s="58">
        <f t="shared" si="4"/>
        <v>0</v>
      </c>
      <c r="J24" s="58"/>
      <c r="K24" s="58"/>
      <c r="L24" s="58"/>
      <c r="M24" s="58"/>
      <c r="N24" s="58"/>
      <c r="O24" s="58"/>
      <c r="P24" s="58">
        <f t="shared" si="2"/>
        <v>0</v>
      </c>
      <c r="Q24" s="58">
        <f t="shared" si="3"/>
        <v>0</v>
      </c>
      <c r="R24" s="58">
        <f t="shared" si="5"/>
        <v>0</v>
      </c>
    </row>
    <row r="25" spans="1:18" s="56" customFormat="1" x14ac:dyDescent="0.25">
      <c r="A25" s="56" t="s">
        <v>159</v>
      </c>
      <c r="B25" s="58"/>
      <c r="C25" s="58"/>
      <c r="D25" s="58"/>
      <c r="E25" s="58"/>
      <c r="F25" s="58"/>
      <c r="G25" s="58"/>
      <c r="H25" s="58">
        <f>Budget!E61</f>
        <v>0</v>
      </c>
      <c r="I25" s="58">
        <f t="shared" si="4"/>
        <v>0</v>
      </c>
      <c r="J25" s="58"/>
      <c r="K25" s="58"/>
      <c r="L25" s="58"/>
      <c r="M25" s="58"/>
      <c r="N25" s="58"/>
      <c r="O25" s="58"/>
      <c r="P25" s="58">
        <f t="shared" si="2"/>
        <v>0</v>
      </c>
      <c r="Q25" s="58">
        <f t="shared" si="3"/>
        <v>0</v>
      </c>
      <c r="R25" s="58">
        <f t="shared" si="5"/>
        <v>0</v>
      </c>
    </row>
    <row r="26" spans="1:18" s="56" customFormat="1" x14ac:dyDescent="0.25">
      <c r="A26" s="56" t="s">
        <v>212</v>
      </c>
      <c r="B26" s="58"/>
      <c r="C26" s="58"/>
      <c r="D26" s="58"/>
      <c r="E26" s="58"/>
      <c r="F26" s="58"/>
      <c r="G26" s="58"/>
      <c r="H26" s="58">
        <f>Budget!E62</f>
        <v>0</v>
      </c>
      <c r="I26" s="58">
        <f t="shared" si="4"/>
        <v>0</v>
      </c>
      <c r="J26" s="58"/>
      <c r="K26" s="58"/>
      <c r="L26" s="58"/>
      <c r="M26" s="58"/>
      <c r="N26" s="58"/>
      <c r="O26" s="58"/>
      <c r="P26" s="58">
        <f t="shared" si="2"/>
        <v>0</v>
      </c>
      <c r="Q26" s="58">
        <f t="shared" si="3"/>
        <v>0</v>
      </c>
      <c r="R26" s="58">
        <f t="shared" si="5"/>
        <v>0</v>
      </c>
    </row>
    <row r="27" spans="1:18" s="56" customFormat="1" x14ac:dyDescent="0.25">
      <c r="A27" s="56" t="s">
        <v>160</v>
      </c>
      <c r="B27" s="58"/>
      <c r="C27" s="58"/>
      <c r="D27" s="58"/>
      <c r="E27" s="58"/>
      <c r="F27" s="58"/>
      <c r="G27" s="58"/>
      <c r="H27" s="58">
        <f>Budget!E63</f>
        <v>0</v>
      </c>
      <c r="I27" s="58">
        <f t="shared" si="4"/>
        <v>0</v>
      </c>
      <c r="J27" s="58"/>
      <c r="K27" s="58"/>
      <c r="L27" s="58"/>
      <c r="M27" s="58"/>
      <c r="N27" s="58"/>
      <c r="O27" s="58"/>
      <c r="P27" s="58">
        <f t="shared" si="2"/>
        <v>0</v>
      </c>
      <c r="Q27" s="58">
        <f t="shared" si="3"/>
        <v>0</v>
      </c>
      <c r="R27" s="58">
        <f t="shared" si="5"/>
        <v>0</v>
      </c>
    </row>
    <row r="28" spans="1:18" s="56" customFormat="1" x14ac:dyDescent="0.25">
      <c r="A28" s="56" t="s">
        <v>162</v>
      </c>
      <c r="B28" s="58"/>
      <c r="C28" s="58"/>
      <c r="D28" s="58"/>
      <c r="E28" s="58"/>
      <c r="F28" s="58"/>
      <c r="G28" s="58"/>
      <c r="H28" s="58">
        <f>Budget!E64</f>
        <v>0</v>
      </c>
      <c r="I28" s="58">
        <f t="shared" si="4"/>
        <v>0</v>
      </c>
      <c r="J28" s="58"/>
      <c r="K28" s="58"/>
      <c r="L28" s="58"/>
      <c r="M28" s="58"/>
      <c r="N28" s="58"/>
      <c r="O28" s="58"/>
      <c r="P28" s="58">
        <f t="shared" si="2"/>
        <v>0</v>
      </c>
      <c r="Q28" s="58">
        <f t="shared" si="3"/>
        <v>0</v>
      </c>
      <c r="R28" s="58">
        <f t="shared" si="5"/>
        <v>0</v>
      </c>
    </row>
    <row r="29" spans="1:18" s="56" customFormat="1" x14ac:dyDescent="0.25">
      <c r="A29" s="56" t="s">
        <v>163</v>
      </c>
      <c r="B29" s="58"/>
      <c r="C29" s="58"/>
      <c r="D29" s="58"/>
      <c r="E29" s="58"/>
      <c r="F29" s="58"/>
      <c r="G29" s="58"/>
      <c r="H29" s="58">
        <f>Budget!E65</f>
        <v>0</v>
      </c>
      <c r="I29" s="58">
        <f t="shared" si="4"/>
        <v>0</v>
      </c>
      <c r="J29" s="58"/>
      <c r="K29" s="58"/>
      <c r="L29" s="58"/>
      <c r="M29" s="58"/>
      <c r="N29" s="58"/>
      <c r="O29" s="58"/>
      <c r="P29" s="58">
        <f t="shared" si="2"/>
        <v>0</v>
      </c>
      <c r="Q29" s="58">
        <f t="shared" si="3"/>
        <v>0</v>
      </c>
      <c r="R29" s="58">
        <f t="shared" si="5"/>
        <v>0</v>
      </c>
    </row>
    <row r="30" spans="1:18" s="56" customFormat="1" x14ac:dyDescent="0.25">
      <c r="A30" s="56" t="s">
        <v>196</v>
      </c>
      <c r="B30" s="58"/>
      <c r="C30" s="58"/>
      <c r="D30" s="58"/>
      <c r="E30" s="58"/>
      <c r="F30" s="58"/>
      <c r="G30" s="58"/>
      <c r="H30" s="43"/>
      <c r="I30" s="58">
        <f t="shared" si="4"/>
        <v>0</v>
      </c>
      <c r="J30" s="58"/>
      <c r="K30" s="58"/>
      <c r="L30" s="58"/>
      <c r="M30" s="58"/>
      <c r="N30" s="58"/>
      <c r="O30" s="58"/>
      <c r="P30" s="58">
        <f t="shared" si="2"/>
        <v>0</v>
      </c>
      <c r="Q30" s="58">
        <f t="shared" si="3"/>
        <v>0</v>
      </c>
      <c r="R30" s="58">
        <f>Q30-P30</f>
        <v>0</v>
      </c>
    </row>
    <row r="31" spans="1:18" s="56" customFormat="1" x14ac:dyDescent="0.25">
      <c r="A31" s="56" t="s">
        <v>16</v>
      </c>
      <c r="B31" s="58"/>
      <c r="C31" s="58"/>
      <c r="D31" s="58"/>
      <c r="E31" s="58"/>
      <c r="F31" s="58"/>
      <c r="G31" s="58"/>
      <c r="H31" s="43"/>
      <c r="I31" s="58">
        <f t="shared" si="4"/>
        <v>0</v>
      </c>
      <c r="J31" s="58"/>
      <c r="K31" s="58"/>
      <c r="L31" s="58"/>
      <c r="M31" s="58"/>
      <c r="N31" s="58"/>
      <c r="O31" s="58"/>
      <c r="P31" s="58">
        <f t="shared" si="2"/>
        <v>0</v>
      </c>
      <c r="Q31" s="58">
        <f t="shared" si="3"/>
        <v>0</v>
      </c>
      <c r="R31" s="58">
        <f t="shared" si="5"/>
        <v>0</v>
      </c>
    </row>
    <row r="32" spans="1:18" s="56" customFormat="1" x14ac:dyDescent="0.25">
      <c r="A32" s="56" t="s">
        <v>218</v>
      </c>
      <c r="B32" s="58"/>
      <c r="C32" s="58"/>
      <c r="D32" s="58"/>
      <c r="E32" s="58"/>
      <c r="F32" s="58"/>
      <c r="G32" s="58"/>
      <c r="H32" s="43"/>
      <c r="I32" s="58">
        <f t="shared" si="4"/>
        <v>0</v>
      </c>
      <c r="J32" s="58"/>
      <c r="K32" s="58"/>
      <c r="L32" s="58"/>
      <c r="M32" s="58"/>
      <c r="N32" s="58"/>
      <c r="O32" s="58"/>
      <c r="P32" s="58">
        <f t="shared" si="2"/>
        <v>0</v>
      </c>
      <c r="Q32" s="58">
        <f t="shared" si="3"/>
        <v>0</v>
      </c>
      <c r="R32" s="58">
        <f t="shared" si="5"/>
        <v>0</v>
      </c>
    </row>
    <row r="33" spans="1:32" s="56" customFormat="1" x14ac:dyDescent="0.25">
      <c r="A33" s="56" t="s">
        <v>279</v>
      </c>
      <c r="B33" s="58"/>
      <c r="C33" s="58"/>
      <c r="D33" s="58"/>
      <c r="E33" s="58"/>
      <c r="F33" s="58"/>
      <c r="G33" s="58"/>
      <c r="H33" s="43"/>
      <c r="I33" s="58">
        <f t="shared" si="4"/>
        <v>0</v>
      </c>
      <c r="J33" s="58"/>
      <c r="K33" s="58"/>
      <c r="L33" s="58"/>
      <c r="M33" s="58"/>
      <c r="N33" s="58"/>
      <c r="O33" s="58"/>
      <c r="P33" s="58">
        <f t="shared" si="2"/>
        <v>0</v>
      </c>
      <c r="Q33" s="58">
        <f t="shared" si="3"/>
        <v>0</v>
      </c>
      <c r="R33" s="58">
        <f t="shared" si="5"/>
        <v>0</v>
      </c>
    </row>
    <row r="34" spans="1:32" s="56" customFormat="1" x14ac:dyDescent="0.25">
      <c r="A34" s="56" t="s">
        <v>197</v>
      </c>
      <c r="B34" s="58"/>
      <c r="C34" s="58"/>
      <c r="D34" s="58"/>
      <c r="E34" s="58"/>
      <c r="F34" s="58"/>
      <c r="G34" s="58"/>
      <c r="H34" s="43"/>
      <c r="I34" s="58">
        <f t="shared" si="4"/>
        <v>0</v>
      </c>
      <c r="J34" s="58"/>
      <c r="K34" s="58"/>
      <c r="L34" s="58"/>
      <c r="M34" s="58"/>
      <c r="N34" s="58"/>
      <c r="O34" s="58"/>
      <c r="P34" s="58">
        <f t="shared" si="2"/>
        <v>0</v>
      </c>
      <c r="Q34" s="58">
        <f t="shared" si="3"/>
        <v>0</v>
      </c>
      <c r="R34" s="58">
        <f t="shared" si="5"/>
        <v>0</v>
      </c>
    </row>
    <row r="35" spans="1:32" x14ac:dyDescent="0.25">
      <c r="A35" s="64" t="s">
        <v>198</v>
      </c>
      <c r="B35" s="65">
        <f>SUM(B8:B34)</f>
        <v>0</v>
      </c>
      <c r="C35" s="65">
        <f t="shared" ref="C35:P35" si="6">SUM(C8:C34)</f>
        <v>0</v>
      </c>
      <c r="D35" s="65">
        <f t="shared" si="6"/>
        <v>0</v>
      </c>
      <c r="E35" s="65">
        <f t="shared" si="6"/>
        <v>0</v>
      </c>
      <c r="F35" s="65">
        <f t="shared" si="6"/>
        <v>0</v>
      </c>
      <c r="G35" s="65">
        <f t="shared" si="6"/>
        <v>0</v>
      </c>
      <c r="H35" s="65">
        <f>SUM(H8:H34)</f>
        <v>111.1</v>
      </c>
      <c r="I35" s="65">
        <f>SUM(I8:I34)</f>
        <v>111.1</v>
      </c>
      <c r="J35" s="64">
        <f t="shared" si="6"/>
        <v>0</v>
      </c>
      <c r="K35" s="64">
        <f t="shared" si="6"/>
        <v>0</v>
      </c>
      <c r="L35" s="64">
        <f t="shared" si="6"/>
        <v>0</v>
      </c>
      <c r="M35" s="64">
        <f t="shared" si="6"/>
        <v>0</v>
      </c>
      <c r="N35" s="64">
        <f t="shared" si="6"/>
        <v>0</v>
      </c>
      <c r="O35" s="64">
        <f t="shared" si="6"/>
        <v>0</v>
      </c>
      <c r="P35" s="64">
        <f t="shared" si="6"/>
        <v>0</v>
      </c>
      <c r="Q35" s="56">
        <f>SUM(Q8:Q34)</f>
        <v>111.1</v>
      </c>
      <c r="R35" s="56">
        <f>SUM(R8:R34)</f>
        <v>111.1</v>
      </c>
      <c r="S35" s="42"/>
      <c r="T35" s="42"/>
      <c r="U35" s="42"/>
      <c r="V35" s="42"/>
      <c r="W35" s="42"/>
      <c r="X35" s="42"/>
      <c r="Y35" s="42"/>
      <c r="Z35" s="42"/>
      <c r="AA35" s="42"/>
      <c r="AB35" s="42"/>
      <c r="AC35" s="42"/>
      <c r="AD35" s="42"/>
      <c r="AE35" s="42"/>
      <c r="AF35" s="42"/>
    </row>
    <row r="36" spans="1:32" x14ac:dyDescent="0.25">
      <c r="A36" s="64"/>
      <c r="B36" s="64"/>
      <c r="C36" s="64"/>
      <c r="D36" s="64"/>
      <c r="E36" s="64"/>
      <c r="F36" s="64"/>
      <c r="G36" s="64"/>
      <c r="H36" s="64"/>
      <c r="I36" s="64"/>
      <c r="J36" s="64"/>
      <c r="K36" s="64"/>
      <c r="L36" s="64"/>
      <c r="M36" s="64"/>
      <c r="N36" s="64"/>
      <c r="O36" s="64"/>
      <c r="P36" s="64"/>
      <c r="Q36" s="56"/>
      <c r="R36" s="56"/>
      <c r="S36" s="42"/>
      <c r="T36" s="42"/>
      <c r="U36" s="42"/>
      <c r="V36" s="42"/>
      <c r="W36" s="42"/>
      <c r="X36" s="42"/>
      <c r="Y36" s="42"/>
      <c r="Z36" s="42"/>
      <c r="AA36" s="42"/>
      <c r="AB36" s="42"/>
      <c r="AC36" s="42"/>
      <c r="AD36" s="42"/>
      <c r="AE36" s="42"/>
      <c r="AF36" s="42"/>
    </row>
    <row r="37" spans="1:32" x14ac:dyDescent="0.25">
      <c r="A37" s="54" t="s">
        <v>199</v>
      </c>
      <c r="B37" s="56">
        <f t="shared" ref="B37:G37" si="7">B5-B35</f>
        <v>0</v>
      </c>
      <c r="C37" s="56">
        <f t="shared" si="7"/>
        <v>0</v>
      </c>
      <c r="D37" s="56">
        <f t="shared" si="7"/>
        <v>0</v>
      </c>
      <c r="E37" s="56">
        <f t="shared" si="7"/>
        <v>0</v>
      </c>
      <c r="F37" s="56">
        <f t="shared" si="7"/>
        <v>0</v>
      </c>
      <c r="G37" s="56">
        <f t="shared" si="7"/>
        <v>0</v>
      </c>
      <c r="H37" s="56"/>
      <c r="I37" s="56"/>
      <c r="J37" s="56">
        <f t="shared" ref="J37:O37" si="8">J5-J35</f>
        <v>0</v>
      </c>
      <c r="K37" s="56">
        <f t="shared" si="8"/>
        <v>0</v>
      </c>
      <c r="L37" s="56">
        <f t="shared" si="8"/>
        <v>0</v>
      </c>
      <c r="M37" s="56">
        <f t="shared" si="8"/>
        <v>0</v>
      </c>
      <c r="N37" s="56">
        <f t="shared" si="8"/>
        <v>0</v>
      </c>
      <c r="O37" s="56">
        <f t="shared" si="8"/>
        <v>0</v>
      </c>
      <c r="P37" s="56"/>
      <c r="Q37" s="56"/>
      <c r="R37" s="56"/>
      <c r="S37" s="42"/>
      <c r="T37" s="42"/>
      <c r="U37" s="42"/>
      <c r="V37" s="42"/>
      <c r="W37" s="42"/>
      <c r="X37" s="42"/>
      <c r="Y37" s="42"/>
      <c r="Z37" s="42"/>
      <c r="AA37" s="42"/>
      <c r="AB37" s="42"/>
      <c r="AC37" s="42"/>
      <c r="AD37" s="42"/>
      <c r="AE37" s="42"/>
      <c r="AF37" s="42"/>
    </row>
    <row r="38" spans="1:32" x14ac:dyDescent="0.25">
      <c r="A38" s="56"/>
      <c r="B38" s="56"/>
      <c r="C38" s="56"/>
      <c r="D38" s="56"/>
      <c r="E38" s="56"/>
      <c r="F38" s="56"/>
      <c r="G38" s="56"/>
      <c r="H38" s="56"/>
      <c r="I38" s="56"/>
      <c r="J38" s="56"/>
      <c r="K38" s="56"/>
      <c r="L38" s="56"/>
      <c r="M38" s="56"/>
      <c r="N38" s="56"/>
      <c r="O38" s="56"/>
      <c r="P38" s="56"/>
      <c r="Q38" s="56"/>
      <c r="R38" s="56"/>
      <c r="S38" s="42"/>
      <c r="T38" s="42"/>
      <c r="U38" s="42"/>
      <c r="V38" s="42"/>
      <c r="W38" s="42"/>
      <c r="X38" s="42"/>
      <c r="Y38" s="42"/>
      <c r="Z38" s="42"/>
      <c r="AA38" s="42"/>
      <c r="AB38" s="42"/>
      <c r="AC38" s="42"/>
      <c r="AD38" s="42"/>
      <c r="AE38" s="42"/>
      <c r="AF38" s="42"/>
    </row>
    <row r="39" spans="1:32" x14ac:dyDescent="0.25">
      <c r="A39" s="56"/>
      <c r="B39" s="56"/>
      <c r="C39" s="66"/>
      <c r="D39" s="66"/>
      <c r="E39" s="56"/>
      <c r="F39" s="56"/>
      <c r="G39" s="56"/>
      <c r="H39" s="56"/>
      <c r="I39" s="56"/>
      <c r="J39" s="56"/>
      <c r="K39" s="56"/>
      <c r="L39" s="56"/>
      <c r="M39" s="56"/>
      <c r="N39" s="56"/>
      <c r="O39" s="56"/>
      <c r="P39" s="56"/>
      <c r="Q39" s="56"/>
      <c r="R39" s="56"/>
    </row>
    <row r="40" spans="1:32" ht="15" customHeight="1" x14ac:dyDescent="0.25">
      <c r="A40" s="66"/>
      <c r="B40" s="66"/>
      <c r="C40" s="56"/>
      <c r="D40" s="56"/>
      <c r="E40" s="56"/>
      <c r="F40" s="56"/>
      <c r="G40" s="56"/>
      <c r="H40" s="56"/>
      <c r="I40" s="56"/>
      <c r="J40" s="56"/>
      <c r="K40" s="56"/>
      <c r="L40" s="56"/>
      <c r="M40" s="56"/>
      <c r="N40" s="56"/>
      <c r="O40" s="56"/>
      <c r="P40" s="56"/>
      <c r="Q40" s="56"/>
      <c r="R40" s="56"/>
    </row>
    <row r="41" spans="1:32" x14ac:dyDescent="0.25">
      <c r="A41" s="56"/>
      <c r="B41" s="56"/>
      <c r="C41" s="56"/>
      <c r="D41" s="56"/>
      <c r="E41" s="56"/>
      <c r="F41" s="56"/>
      <c r="G41" s="56"/>
      <c r="H41" s="56"/>
      <c r="I41" s="56"/>
      <c r="J41" s="56"/>
      <c r="K41" s="56"/>
      <c r="L41" s="56"/>
      <c r="M41" s="56"/>
      <c r="N41" s="56"/>
      <c r="O41" s="56"/>
      <c r="P41" s="56"/>
      <c r="Q41" s="56"/>
      <c r="R41" s="56"/>
    </row>
    <row r="42" spans="1:32" x14ac:dyDescent="0.25">
      <c r="A42" s="56"/>
      <c r="B42" s="56"/>
      <c r="C42" s="56"/>
      <c r="D42" s="56"/>
      <c r="E42" s="56"/>
      <c r="F42" s="56"/>
      <c r="G42" s="56"/>
    </row>
    <row r="43" spans="1:32" x14ac:dyDescent="0.25">
      <c r="A43" s="56"/>
      <c r="B43" s="56"/>
      <c r="C43" s="56"/>
      <c r="D43" s="56"/>
      <c r="E43" s="56"/>
      <c r="F43" s="56"/>
      <c r="G43" s="56"/>
    </row>
    <row r="44" spans="1:32" x14ac:dyDescent="0.25">
      <c r="A44" s="56"/>
      <c r="B44" s="56"/>
      <c r="C44" s="56"/>
      <c r="D44" s="56"/>
      <c r="E44" s="56"/>
      <c r="F44" s="56"/>
      <c r="G44" s="56"/>
    </row>
    <row r="45" spans="1:32" x14ac:dyDescent="0.25">
      <c r="A45" s="56"/>
      <c r="B45" s="56"/>
      <c r="C45" s="56"/>
      <c r="D45" s="56"/>
      <c r="E45" s="56"/>
      <c r="F45" s="56"/>
      <c r="G45" s="56"/>
    </row>
    <row r="46" spans="1:32" x14ac:dyDescent="0.25">
      <c r="A46" s="56"/>
      <c r="B46" s="56"/>
      <c r="C46" s="56"/>
      <c r="D46" s="56"/>
      <c r="E46" s="56"/>
      <c r="F46" s="56"/>
      <c r="G46" s="56"/>
    </row>
    <row r="47" spans="1:32" x14ac:dyDescent="0.25">
      <c r="A47" s="56"/>
      <c r="B47" s="56"/>
      <c r="C47" s="56"/>
      <c r="D47" s="56"/>
      <c r="E47" s="56"/>
      <c r="F47" s="56"/>
      <c r="G47" s="56"/>
    </row>
    <row r="48" spans="1:32" x14ac:dyDescent="0.25">
      <c r="A48" s="56"/>
      <c r="B48" s="56"/>
      <c r="C48" s="56"/>
      <c r="D48" s="56"/>
      <c r="E48" s="56"/>
      <c r="F48" s="56"/>
      <c r="G48" s="56"/>
    </row>
    <row r="49" spans="1:7" x14ac:dyDescent="0.25">
      <c r="A49" s="56"/>
      <c r="B49" s="56"/>
      <c r="C49" s="56"/>
      <c r="D49" s="56"/>
      <c r="E49" s="56"/>
      <c r="F49" s="56"/>
      <c r="G49" s="56"/>
    </row>
    <row r="50" spans="1:7" x14ac:dyDescent="0.25">
      <c r="A50" s="56"/>
      <c r="B50" s="56"/>
      <c r="C50" s="56"/>
      <c r="D50" s="56"/>
      <c r="E50" s="56"/>
      <c r="F50" s="56"/>
      <c r="G50" s="56"/>
    </row>
    <row r="51" spans="1:7" x14ac:dyDescent="0.25">
      <c r="A51" s="56"/>
      <c r="B51" s="56"/>
      <c r="C51" s="56"/>
      <c r="D51" s="56"/>
      <c r="E51" s="56"/>
      <c r="F51" s="56"/>
      <c r="G51" s="56"/>
    </row>
    <row r="52" spans="1:7" x14ac:dyDescent="0.25">
      <c r="A52" s="56"/>
      <c r="B52" s="56"/>
      <c r="C52" s="56"/>
      <c r="D52" s="56"/>
      <c r="E52" s="56"/>
      <c r="F52" s="56"/>
      <c r="G52" s="56"/>
    </row>
    <row r="53" spans="1:7" x14ac:dyDescent="0.25">
      <c r="A53" s="56"/>
      <c r="B53" s="56"/>
      <c r="C53" s="56"/>
      <c r="D53" s="56"/>
      <c r="E53" s="56"/>
      <c r="F53" s="56"/>
      <c r="G53" s="56"/>
    </row>
    <row r="54" spans="1:7" x14ac:dyDescent="0.25">
      <c r="A54" s="56"/>
      <c r="B54" s="56"/>
      <c r="C54" s="56"/>
      <c r="D54" s="56"/>
      <c r="E54" s="56"/>
      <c r="F54" s="56"/>
      <c r="G54" s="56"/>
    </row>
    <row r="55" spans="1:7" x14ac:dyDescent="0.25">
      <c r="A55" s="56"/>
      <c r="B55" s="56"/>
      <c r="C55" s="56"/>
      <c r="D55" s="56"/>
      <c r="E55" s="56"/>
      <c r="F55" s="56"/>
      <c r="G55" s="56"/>
    </row>
    <row r="56" spans="1:7" x14ac:dyDescent="0.25">
      <c r="A56" s="56"/>
      <c r="B56" s="56"/>
      <c r="C56" s="56"/>
      <c r="D56" s="56"/>
      <c r="E56" s="56"/>
      <c r="F56" s="56"/>
      <c r="G56" s="56"/>
    </row>
    <row r="57" spans="1:7" x14ac:dyDescent="0.25">
      <c r="A57" s="56"/>
      <c r="B57" s="56"/>
      <c r="C57" s="56"/>
      <c r="D57" s="56"/>
      <c r="E57" s="56"/>
      <c r="F57" s="56"/>
      <c r="G57" s="56"/>
    </row>
    <row r="58" spans="1:7" x14ac:dyDescent="0.25">
      <c r="A58" s="56"/>
      <c r="B58" s="56"/>
      <c r="C58" s="56"/>
      <c r="D58" s="56"/>
      <c r="E58" s="56"/>
      <c r="F58" s="56"/>
      <c r="G58" s="56"/>
    </row>
    <row r="59" spans="1:7" x14ac:dyDescent="0.25">
      <c r="A59" s="56"/>
      <c r="B59" s="56"/>
      <c r="C59" s="56"/>
      <c r="D59" s="56"/>
      <c r="E59" s="56"/>
      <c r="F59" s="56"/>
      <c r="G59" s="56"/>
    </row>
    <row r="60" spans="1:7" x14ac:dyDescent="0.25">
      <c r="A60" s="56"/>
      <c r="B60" s="56"/>
      <c r="C60" s="56"/>
      <c r="D60" s="56"/>
      <c r="E60" s="56"/>
      <c r="F60" s="56"/>
      <c r="G60" s="56"/>
    </row>
    <row r="61" spans="1:7" x14ac:dyDescent="0.25">
      <c r="A61" s="56"/>
      <c r="B61" s="56"/>
      <c r="C61" s="56"/>
      <c r="D61" s="56"/>
      <c r="E61" s="56"/>
      <c r="F61" s="56"/>
      <c r="G61" s="56"/>
    </row>
    <row r="62" spans="1:7" x14ac:dyDescent="0.25">
      <c r="A62" s="56"/>
      <c r="B62" s="56"/>
      <c r="C62" s="56"/>
      <c r="D62" s="56"/>
      <c r="E62" s="56"/>
      <c r="F62" s="56"/>
      <c r="G62" s="56"/>
    </row>
    <row r="63" spans="1:7" x14ac:dyDescent="0.25">
      <c r="A63" s="56"/>
      <c r="B63" s="56"/>
      <c r="C63" s="56"/>
      <c r="D63" s="56"/>
      <c r="E63" s="56"/>
      <c r="F63" s="56"/>
      <c r="G63" s="56"/>
    </row>
    <row r="64" spans="1:7" x14ac:dyDescent="0.25">
      <c r="A64" s="56"/>
      <c r="B64" s="56"/>
      <c r="C64" s="56"/>
      <c r="D64" s="56"/>
      <c r="E64" s="56"/>
      <c r="F64" s="56"/>
      <c r="G64" s="56"/>
    </row>
    <row r="65" spans="1:7" x14ac:dyDescent="0.25">
      <c r="A65" s="56"/>
      <c r="B65" s="56"/>
      <c r="C65" s="56"/>
      <c r="D65" s="56"/>
      <c r="E65" s="56"/>
      <c r="F65" s="56"/>
      <c r="G65" s="56"/>
    </row>
    <row r="66" spans="1:7" x14ac:dyDescent="0.25">
      <c r="A66" s="56"/>
      <c r="B66" s="56"/>
      <c r="C66" s="56"/>
      <c r="D66" s="56"/>
      <c r="E66" s="56"/>
      <c r="F66" s="56"/>
      <c r="G66" s="56"/>
    </row>
    <row r="67" spans="1:7" x14ac:dyDescent="0.25">
      <c r="A67" s="56"/>
      <c r="B67" s="56"/>
      <c r="C67" s="56"/>
      <c r="D67" s="56"/>
      <c r="E67" s="56"/>
      <c r="F67" s="56"/>
      <c r="G67" s="56"/>
    </row>
    <row r="68" spans="1:7" x14ac:dyDescent="0.25">
      <c r="A68" s="56"/>
      <c r="B68" s="56"/>
      <c r="C68" s="56"/>
      <c r="D68" s="56"/>
      <c r="E68" s="56"/>
      <c r="F68" s="56"/>
      <c r="G68" s="56"/>
    </row>
    <row r="69" spans="1:7" x14ac:dyDescent="0.25">
      <c r="A69" s="56"/>
      <c r="B69" s="56"/>
      <c r="C69" s="56"/>
      <c r="D69" s="56"/>
      <c r="E69" s="56"/>
      <c r="F69" s="56"/>
      <c r="G69" s="56"/>
    </row>
    <row r="70" spans="1:7" x14ac:dyDescent="0.25">
      <c r="A70" s="56"/>
      <c r="B70" s="56"/>
      <c r="C70" s="56"/>
      <c r="D70" s="56"/>
      <c r="E70" s="56"/>
      <c r="F70" s="56"/>
      <c r="G70" s="56"/>
    </row>
    <row r="71" spans="1:7" x14ac:dyDescent="0.25">
      <c r="A71" s="56"/>
      <c r="B71" s="56"/>
      <c r="C71" s="56"/>
      <c r="D71" s="56"/>
      <c r="E71" s="56"/>
      <c r="F71" s="56"/>
      <c r="G71" s="56"/>
    </row>
    <row r="72" spans="1:7" x14ac:dyDescent="0.25">
      <c r="A72" s="56"/>
      <c r="B72" s="56"/>
      <c r="C72" s="56"/>
      <c r="D72" s="56"/>
      <c r="E72" s="56"/>
      <c r="F72" s="56"/>
      <c r="G72" s="56"/>
    </row>
    <row r="73" spans="1:7" x14ac:dyDescent="0.25">
      <c r="A73" s="56"/>
      <c r="B73" s="56"/>
      <c r="C73" s="56"/>
      <c r="D73" s="56"/>
      <c r="E73" s="56"/>
      <c r="F73" s="56"/>
      <c r="G73" s="56"/>
    </row>
    <row r="74" spans="1:7" x14ac:dyDescent="0.25">
      <c r="A74" s="56"/>
      <c r="B74" s="56"/>
      <c r="C74" s="56"/>
      <c r="D74" s="56"/>
      <c r="E74" s="56"/>
      <c r="F74" s="56"/>
      <c r="G74" s="56"/>
    </row>
    <row r="75" spans="1:7" x14ac:dyDescent="0.25">
      <c r="A75" s="56"/>
      <c r="B75" s="56"/>
      <c r="C75" s="56"/>
      <c r="D75" s="56"/>
      <c r="E75" s="56"/>
      <c r="F75" s="56"/>
      <c r="G75" s="56"/>
    </row>
    <row r="76" spans="1:7" x14ac:dyDescent="0.25">
      <c r="A76" s="56"/>
      <c r="B76" s="56"/>
      <c r="C76" s="56"/>
      <c r="D76" s="56"/>
      <c r="E76" s="56"/>
      <c r="F76" s="56"/>
      <c r="G76" s="56"/>
    </row>
    <row r="77" spans="1:7" x14ac:dyDescent="0.25">
      <c r="A77" s="56"/>
      <c r="B77" s="56"/>
      <c r="C77" s="56"/>
      <c r="D77" s="56"/>
      <c r="E77" s="56"/>
      <c r="F77" s="56"/>
      <c r="G77" s="56"/>
    </row>
    <row r="78" spans="1:7" x14ac:dyDescent="0.25">
      <c r="A78" s="56"/>
      <c r="B78" s="56"/>
      <c r="C78" s="56"/>
      <c r="D78" s="56"/>
      <c r="E78" s="56"/>
      <c r="F78" s="56"/>
      <c r="G78" s="56"/>
    </row>
    <row r="79" spans="1:7" x14ac:dyDescent="0.25">
      <c r="A79" s="56"/>
      <c r="B79" s="56"/>
      <c r="C79" s="56"/>
      <c r="D79" s="56"/>
      <c r="E79" s="56"/>
      <c r="F79" s="56"/>
      <c r="G79" s="56"/>
    </row>
    <row r="80" spans="1:7" x14ac:dyDescent="0.25">
      <c r="A80" s="56"/>
      <c r="B80" s="56"/>
      <c r="C80" s="56"/>
      <c r="D80" s="56"/>
      <c r="E80" s="56"/>
      <c r="F80" s="56"/>
      <c r="G80" s="56"/>
    </row>
  </sheetData>
  <phoneticPr fontId="0" type="noConversion"/>
  <pageMargins left="0.25" right="0.25" top="0.75" bottom="0.75" header="0.3" footer="0.3"/>
  <pageSetup scale="51" fitToHeight="0" orientation="landscape" horizontalDpi="1200" verticalDpi="1200" r:id="rId1"/>
  <headerFooter alignWithMargins="0">
    <oddHeader>&amp;CPack Running Budget&amp;R&amp;D</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98"/>
  <sheetViews>
    <sheetView workbookViewId="0"/>
  </sheetViews>
  <sheetFormatPr defaultColWidth="9.109375" defaultRowHeight="15" x14ac:dyDescent="0.25"/>
  <cols>
    <col min="1" max="1" width="16.33203125" style="2" customWidth="1"/>
    <col min="2" max="2" width="15.6640625" style="2" customWidth="1"/>
    <col min="3" max="3" width="14.33203125" style="7" bestFit="1" customWidth="1"/>
    <col min="4" max="4" width="11" style="10" bestFit="1" customWidth="1"/>
    <col min="5" max="5" width="12.77734375" style="2" bestFit="1" customWidth="1"/>
    <col min="6" max="6" width="9.109375" style="26"/>
    <col min="7" max="12" width="9.109375" style="2"/>
    <col min="13" max="13" width="12.44140625" style="2" bestFit="1" customWidth="1"/>
    <col min="14" max="16384" width="9.109375" style="2"/>
  </cols>
  <sheetData>
    <row r="1" spans="1:8" ht="15.75" customHeight="1" x14ac:dyDescent="0.3">
      <c r="A1" s="1" t="s">
        <v>94</v>
      </c>
      <c r="C1" s="7" t="s">
        <v>303</v>
      </c>
    </row>
    <row r="2" spans="1:8" ht="15" customHeight="1" x14ac:dyDescent="0.25">
      <c r="G2" s="33"/>
      <c r="H2" s="33"/>
    </row>
    <row r="3" spans="1:8" ht="15" customHeight="1" x14ac:dyDescent="0.25">
      <c r="B3" s="6" t="s">
        <v>278</v>
      </c>
      <c r="C3" s="99" t="s">
        <v>96</v>
      </c>
      <c r="D3" s="15" t="s">
        <v>97</v>
      </c>
      <c r="F3" s="110" t="s">
        <v>98</v>
      </c>
      <c r="G3" s="109"/>
      <c r="H3" s="109"/>
    </row>
    <row r="4" spans="1:8" ht="15" customHeight="1" x14ac:dyDescent="0.25">
      <c r="A4" s="2" t="s">
        <v>209</v>
      </c>
      <c r="B4" s="80">
        <v>8</v>
      </c>
      <c r="C4" s="81">
        <v>2</v>
      </c>
      <c r="D4" s="82">
        <v>1</v>
      </c>
      <c r="F4" s="110"/>
      <c r="G4" s="109"/>
      <c r="H4" s="109"/>
    </row>
    <row r="5" spans="1:8" ht="15" customHeight="1" x14ac:dyDescent="0.25">
      <c r="A5" s="2" t="s">
        <v>99</v>
      </c>
      <c r="B5" s="80">
        <v>8</v>
      </c>
      <c r="C5" s="81">
        <v>2</v>
      </c>
      <c r="D5" s="82">
        <v>1</v>
      </c>
      <c r="F5" s="109"/>
      <c r="G5" s="109"/>
      <c r="H5" s="109"/>
    </row>
    <row r="6" spans="1:8" ht="15" customHeight="1" x14ac:dyDescent="0.25">
      <c r="A6" s="2" t="s">
        <v>100</v>
      </c>
      <c r="B6" s="80">
        <v>6</v>
      </c>
      <c r="C6" s="81">
        <v>2</v>
      </c>
      <c r="D6" s="82">
        <v>1</v>
      </c>
      <c r="F6" s="109"/>
      <c r="G6" s="109"/>
      <c r="H6" s="109"/>
    </row>
    <row r="7" spans="1:8" ht="15" customHeight="1" x14ac:dyDescent="0.25">
      <c r="A7" s="2" t="s">
        <v>101</v>
      </c>
      <c r="B7" s="80">
        <v>9</v>
      </c>
      <c r="C7" s="81">
        <v>2</v>
      </c>
      <c r="D7" s="82">
        <v>1</v>
      </c>
      <c r="F7" s="109"/>
      <c r="G7" s="109"/>
      <c r="H7" s="109"/>
    </row>
    <row r="8" spans="1:8" ht="15" customHeight="1" x14ac:dyDescent="0.25">
      <c r="A8" s="2" t="s">
        <v>102</v>
      </c>
      <c r="B8" s="80">
        <v>5</v>
      </c>
      <c r="C8" s="81">
        <v>2</v>
      </c>
      <c r="D8" s="82">
        <v>1</v>
      </c>
      <c r="F8" s="109"/>
      <c r="G8" s="109"/>
      <c r="H8" s="109"/>
    </row>
    <row r="9" spans="1:8" x14ac:dyDescent="0.25">
      <c r="A9" s="2" t="s">
        <v>103</v>
      </c>
      <c r="B9" s="80">
        <v>7</v>
      </c>
      <c r="C9" s="81">
        <v>2</v>
      </c>
      <c r="D9" s="82">
        <v>1</v>
      </c>
    </row>
    <row r="10" spans="1:8" x14ac:dyDescent="0.25">
      <c r="A10" s="2" t="s">
        <v>104</v>
      </c>
      <c r="B10" s="16" t="s">
        <v>105</v>
      </c>
      <c r="C10" s="81">
        <v>6</v>
      </c>
      <c r="D10" s="17" t="s">
        <v>105</v>
      </c>
      <c r="E10" s="26" t="s">
        <v>106</v>
      </c>
    </row>
    <row r="11" spans="1:8" x14ac:dyDescent="0.25">
      <c r="A11" s="2" t="s">
        <v>107</v>
      </c>
      <c r="B11" s="6">
        <f>SUM(B4:B9)</f>
        <v>43</v>
      </c>
      <c r="C11" s="6">
        <f>SUM(C4:C10)</f>
        <v>18</v>
      </c>
      <c r="D11" s="6">
        <f t="shared" ref="D11" si="0">SUM(D4:D9)</f>
        <v>6</v>
      </c>
    </row>
    <row r="15" spans="1:8" ht="15.6" x14ac:dyDescent="0.3">
      <c r="A15" s="5" t="s">
        <v>108</v>
      </c>
    </row>
    <row r="16" spans="1:8" ht="15.6" x14ac:dyDescent="0.3">
      <c r="A16" s="1" t="s">
        <v>109</v>
      </c>
      <c r="C16" s="7" t="s">
        <v>110</v>
      </c>
    </row>
    <row r="17" spans="1:8" ht="15.6" x14ac:dyDescent="0.3">
      <c r="A17" s="1"/>
      <c r="C17" s="7" t="s">
        <v>111</v>
      </c>
      <c r="D17" s="10" t="s">
        <v>95</v>
      </c>
      <c r="E17" s="2" t="s">
        <v>107</v>
      </c>
      <c r="F17" s="26" t="s">
        <v>112</v>
      </c>
    </row>
    <row r="18" spans="1:8" x14ac:dyDescent="0.25">
      <c r="A18" s="2" t="s">
        <v>59</v>
      </c>
      <c r="C18" s="72">
        <v>0</v>
      </c>
      <c r="D18" s="10">
        <f>B11</f>
        <v>43</v>
      </c>
      <c r="E18" s="11">
        <f t="shared" ref="E18:E33" si="1">D18*C18</f>
        <v>0</v>
      </c>
    </row>
    <row r="19" spans="1:8" x14ac:dyDescent="0.25">
      <c r="A19" s="2" t="s">
        <v>66</v>
      </c>
      <c r="C19" s="72">
        <f>4+1.5+4.5</f>
        <v>10</v>
      </c>
      <c r="D19" s="10">
        <f t="shared" ref="D19:D33" si="2">D18</f>
        <v>43</v>
      </c>
      <c r="E19" s="11">
        <f t="shared" si="1"/>
        <v>430</v>
      </c>
      <c r="F19" s="26" t="s">
        <v>113</v>
      </c>
    </row>
    <row r="20" spans="1:8" x14ac:dyDescent="0.25">
      <c r="A20" s="2" t="s">
        <v>72</v>
      </c>
      <c r="C20" s="72">
        <v>0</v>
      </c>
      <c r="D20" s="10">
        <f t="shared" si="2"/>
        <v>43</v>
      </c>
      <c r="E20" s="11">
        <f t="shared" si="1"/>
        <v>0</v>
      </c>
      <c r="F20" s="26" t="s">
        <v>114</v>
      </c>
    </row>
    <row r="21" spans="1:8" x14ac:dyDescent="0.25">
      <c r="A21" s="2" t="s">
        <v>75</v>
      </c>
      <c r="C21" s="72">
        <v>1.5</v>
      </c>
      <c r="D21" s="10">
        <f t="shared" si="2"/>
        <v>43</v>
      </c>
      <c r="E21" s="11">
        <f t="shared" si="1"/>
        <v>64.5</v>
      </c>
      <c r="F21" s="26" t="s">
        <v>115</v>
      </c>
    </row>
    <row r="22" spans="1:8" x14ac:dyDescent="0.25">
      <c r="A22" s="2" t="s">
        <v>77</v>
      </c>
      <c r="C22" s="72">
        <v>0</v>
      </c>
      <c r="D22" s="10">
        <f t="shared" si="2"/>
        <v>43</v>
      </c>
      <c r="E22" s="11">
        <f t="shared" si="1"/>
        <v>0</v>
      </c>
      <c r="F22" s="26" t="s">
        <v>116</v>
      </c>
    </row>
    <row r="23" spans="1:8" x14ac:dyDescent="0.25">
      <c r="A23" s="2" t="s">
        <v>79</v>
      </c>
      <c r="C23" s="72">
        <v>10</v>
      </c>
      <c r="D23" s="10">
        <f t="shared" si="2"/>
        <v>43</v>
      </c>
      <c r="E23" s="11">
        <f t="shared" si="1"/>
        <v>430</v>
      </c>
      <c r="F23" s="26" t="s">
        <v>117</v>
      </c>
    </row>
    <row r="24" spans="1:8" x14ac:dyDescent="0.25">
      <c r="A24" s="2" t="s">
        <v>81</v>
      </c>
      <c r="C24" s="72">
        <v>10</v>
      </c>
      <c r="D24" s="10">
        <f t="shared" si="2"/>
        <v>43</v>
      </c>
      <c r="E24" s="11">
        <f t="shared" si="1"/>
        <v>430</v>
      </c>
      <c r="F24" s="26" t="s">
        <v>118</v>
      </c>
    </row>
    <row r="25" spans="1:8" x14ac:dyDescent="0.25">
      <c r="A25" s="2" t="s">
        <v>83</v>
      </c>
      <c r="C25" s="72">
        <v>1.5</v>
      </c>
      <c r="D25" s="10">
        <f t="shared" si="2"/>
        <v>43</v>
      </c>
      <c r="E25" s="11">
        <f t="shared" si="1"/>
        <v>64.5</v>
      </c>
      <c r="F25" s="26" t="s">
        <v>119</v>
      </c>
    </row>
    <row r="26" spans="1:8" x14ac:dyDescent="0.25">
      <c r="A26" s="2" t="s">
        <v>85</v>
      </c>
      <c r="C26" s="72">
        <v>0</v>
      </c>
      <c r="D26" s="10">
        <f t="shared" si="2"/>
        <v>43</v>
      </c>
      <c r="E26" s="11">
        <f t="shared" si="1"/>
        <v>0</v>
      </c>
      <c r="F26" s="26" t="s">
        <v>120</v>
      </c>
    </row>
    <row r="27" spans="1:8" x14ac:dyDescent="0.25">
      <c r="A27" s="2" t="s">
        <v>55</v>
      </c>
      <c r="C27" s="72">
        <v>0</v>
      </c>
      <c r="D27" s="10">
        <f t="shared" si="2"/>
        <v>43</v>
      </c>
      <c r="E27" s="11">
        <f t="shared" si="1"/>
        <v>0</v>
      </c>
      <c r="F27" s="26" t="s">
        <v>121</v>
      </c>
    </row>
    <row r="28" spans="1:8" x14ac:dyDescent="0.25">
      <c r="A28" s="2" t="s">
        <v>89</v>
      </c>
      <c r="C28" s="72"/>
      <c r="D28" s="10">
        <f t="shared" si="2"/>
        <v>43</v>
      </c>
      <c r="E28" s="11">
        <f t="shared" si="1"/>
        <v>0</v>
      </c>
    </row>
    <row r="29" spans="1:8" x14ac:dyDescent="0.25">
      <c r="A29" s="2" t="s">
        <v>92</v>
      </c>
      <c r="C29" s="72"/>
      <c r="D29" s="10">
        <f t="shared" si="2"/>
        <v>43</v>
      </c>
      <c r="E29" s="11">
        <f t="shared" si="1"/>
        <v>0</v>
      </c>
    </row>
    <row r="30" spans="1:8" x14ac:dyDescent="0.25">
      <c r="A30" s="2" t="s">
        <v>59</v>
      </c>
      <c r="C30" s="37">
        <f>(C18+C19+C20+C21+C22+C23+C24+C25+C26+C27+C28+C29)/12</f>
        <v>2.75</v>
      </c>
      <c r="D30" s="10">
        <f t="shared" si="2"/>
        <v>43</v>
      </c>
      <c r="E30" s="11">
        <f t="shared" si="1"/>
        <v>118.25</v>
      </c>
      <c r="F30" s="114" t="s">
        <v>122</v>
      </c>
      <c r="G30" s="115"/>
      <c r="H30" s="115"/>
    </row>
    <row r="31" spans="1:8" x14ac:dyDescent="0.25">
      <c r="A31" s="2" t="s">
        <v>66</v>
      </c>
      <c r="C31" s="37">
        <f>C30</f>
        <v>2.75</v>
      </c>
      <c r="D31" s="10">
        <f t="shared" si="2"/>
        <v>43</v>
      </c>
      <c r="E31" s="11">
        <f t="shared" si="1"/>
        <v>118.25</v>
      </c>
      <c r="F31" s="115"/>
      <c r="G31" s="115"/>
      <c r="H31" s="115"/>
    </row>
    <row r="32" spans="1:8" x14ac:dyDescent="0.25">
      <c r="A32" s="2" t="s">
        <v>72</v>
      </c>
      <c r="C32" s="37">
        <f>C30</f>
        <v>2.75</v>
      </c>
      <c r="D32" s="10">
        <f t="shared" si="2"/>
        <v>43</v>
      </c>
      <c r="E32" s="11">
        <f t="shared" si="1"/>
        <v>118.25</v>
      </c>
      <c r="F32" s="115"/>
      <c r="G32" s="115"/>
      <c r="H32" s="115"/>
    </row>
    <row r="33" spans="1:8" x14ac:dyDescent="0.25">
      <c r="A33" s="2" t="s">
        <v>75</v>
      </c>
      <c r="C33" s="37">
        <f>C30</f>
        <v>2.75</v>
      </c>
      <c r="D33" s="10">
        <f t="shared" si="2"/>
        <v>43</v>
      </c>
      <c r="E33" s="11">
        <f t="shared" si="1"/>
        <v>118.25</v>
      </c>
      <c r="F33" s="115"/>
      <c r="G33" s="115"/>
      <c r="H33" s="115"/>
    </row>
    <row r="34" spans="1:8" ht="15.6" x14ac:dyDescent="0.3">
      <c r="A34" s="8" t="s">
        <v>123</v>
      </c>
      <c r="C34" s="7">
        <f>SUM(C18:C33)</f>
        <v>44</v>
      </c>
      <c r="E34" s="11">
        <f>SUM(E18:E33)</f>
        <v>1892</v>
      </c>
      <c r="F34" s="115"/>
      <c r="G34" s="115"/>
      <c r="H34" s="115"/>
    </row>
    <row r="35" spans="1:8" x14ac:dyDescent="0.25">
      <c r="B35" s="7"/>
    </row>
    <row r="36" spans="1:8" x14ac:dyDescent="0.25">
      <c r="B36" s="7"/>
    </row>
    <row r="37" spans="1:8" ht="15.6" x14ac:dyDescent="0.3">
      <c r="A37" s="1" t="s">
        <v>124</v>
      </c>
    </row>
    <row r="38" spans="1:8" ht="15.6" x14ac:dyDescent="0.3">
      <c r="A38" s="1"/>
      <c r="C38" s="7" t="s">
        <v>111</v>
      </c>
      <c r="D38" s="10" t="s">
        <v>125</v>
      </c>
      <c r="E38" s="2" t="s">
        <v>107</v>
      </c>
      <c r="F38" s="26" t="s">
        <v>126</v>
      </c>
    </row>
    <row r="39" spans="1:8" x14ac:dyDescent="0.25">
      <c r="A39" s="2" t="s">
        <v>213</v>
      </c>
      <c r="B39" s="7"/>
      <c r="C39" s="7">
        <v>25</v>
      </c>
      <c r="D39" s="10">
        <f>B11</f>
        <v>43</v>
      </c>
      <c r="E39" s="11">
        <f t="shared" ref="E39:E65" si="3">D39*C39</f>
        <v>1075</v>
      </c>
      <c r="F39" s="26" t="s">
        <v>313</v>
      </c>
    </row>
    <row r="40" spans="1:8" x14ac:dyDescent="0.25">
      <c r="A40" s="2" t="s">
        <v>214</v>
      </c>
      <c r="B40" s="7"/>
      <c r="C40" s="7">
        <v>24</v>
      </c>
      <c r="D40" s="10">
        <f>B4</f>
        <v>8</v>
      </c>
      <c r="E40" s="11">
        <f t="shared" ref="E40" si="4">D40*C40</f>
        <v>192</v>
      </c>
      <c r="F40" s="26" t="s">
        <v>215</v>
      </c>
    </row>
    <row r="41" spans="1:8" x14ac:dyDescent="0.25">
      <c r="A41" s="2" t="s">
        <v>129</v>
      </c>
      <c r="B41" s="7"/>
      <c r="C41" s="7">
        <v>24</v>
      </c>
      <c r="D41" s="10">
        <f>B5</f>
        <v>8</v>
      </c>
      <c r="E41" s="11">
        <f t="shared" si="3"/>
        <v>192</v>
      </c>
      <c r="F41" s="26" t="s">
        <v>130</v>
      </c>
    </row>
    <row r="42" spans="1:8" x14ac:dyDescent="0.25">
      <c r="A42" s="2" t="s">
        <v>131</v>
      </c>
      <c r="C42" s="7">
        <v>24</v>
      </c>
      <c r="D42" s="10">
        <f>B6</f>
        <v>6</v>
      </c>
      <c r="E42" s="11">
        <f t="shared" si="3"/>
        <v>144</v>
      </c>
      <c r="F42" s="26" t="s">
        <v>132</v>
      </c>
    </row>
    <row r="43" spans="1:8" x14ac:dyDescent="0.25">
      <c r="A43" s="2" t="s">
        <v>133</v>
      </c>
      <c r="C43" s="7">
        <v>24</v>
      </c>
      <c r="D43" s="10">
        <f>B7</f>
        <v>9</v>
      </c>
      <c r="E43" s="11">
        <f t="shared" si="3"/>
        <v>216</v>
      </c>
      <c r="F43" s="26" t="s">
        <v>134</v>
      </c>
    </row>
    <row r="44" spans="1:8" x14ac:dyDescent="0.25">
      <c r="A44" s="2" t="s">
        <v>135</v>
      </c>
      <c r="C44" s="7">
        <v>5</v>
      </c>
      <c r="D44" s="10">
        <f>B11</f>
        <v>43</v>
      </c>
      <c r="E44" s="11">
        <f t="shared" si="3"/>
        <v>215</v>
      </c>
      <c r="F44" s="26" t="s">
        <v>136</v>
      </c>
    </row>
    <row r="45" spans="1:8" x14ac:dyDescent="0.25">
      <c r="A45" s="2" t="s">
        <v>137</v>
      </c>
      <c r="C45" s="7">
        <v>10</v>
      </c>
      <c r="D45" s="10">
        <f>C11</f>
        <v>18</v>
      </c>
      <c r="E45" s="11">
        <f t="shared" si="3"/>
        <v>180</v>
      </c>
      <c r="F45" s="26" t="s">
        <v>138</v>
      </c>
    </row>
    <row r="46" spans="1:8" x14ac:dyDescent="0.25">
      <c r="A46" s="2" t="s">
        <v>139</v>
      </c>
      <c r="C46" s="7">
        <v>1</v>
      </c>
      <c r="D46" s="10">
        <f>B11</f>
        <v>43</v>
      </c>
      <c r="E46" s="11">
        <f t="shared" si="3"/>
        <v>43</v>
      </c>
      <c r="F46" s="26" t="s">
        <v>140</v>
      </c>
    </row>
    <row r="47" spans="1:8" x14ac:dyDescent="0.25">
      <c r="A47" s="2" t="s">
        <v>141</v>
      </c>
      <c r="C47" s="7">
        <v>1</v>
      </c>
      <c r="D47" s="10">
        <f>B11</f>
        <v>43</v>
      </c>
      <c r="E47" s="11">
        <f t="shared" si="3"/>
        <v>43</v>
      </c>
      <c r="F47" s="26" t="s">
        <v>142</v>
      </c>
    </row>
    <row r="48" spans="1:8" x14ac:dyDescent="0.25">
      <c r="A48" s="2" t="s">
        <v>143</v>
      </c>
      <c r="C48" s="7">
        <v>75</v>
      </c>
      <c r="D48" s="10">
        <f>B11</f>
        <v>43</v>
      </c>
      <c r="E48" s="11">
        <f t="shared" si="3"/>
        <v>3225</v>
      </c>
      <c r="F48" s="26" t="s">
        <v>144</v>
      </c>
    </row>
    <row r="49" spans="1:13" x14ac:dyDescent="0.25">
      <c r="A49" s="2" t="s">
        <v>207</v>
      </c>
      <c r="C49" s="7">
        <v>12</v>
      </c>
      <c r="D49" s="10">
        <f>B11</f>
        <v>43</v>
      </c>
      <c r="E49" s="11">
        <f t="shared" si="3"/>
        <v>516</v>
      </c>
      <c r="F49" s="26" t="s">
        <v>145</v>
      </c>
    </row>
    <row r="50" spans="1:13" x14ac:dyDescent="0.25">
      <c r="A50" s="2" t="s">
        <v>281</v>
      </c>
      <c r="C50" s="7">
        <v>15</v>
      </c>
      <c r="D50" s="10">
        <f>B11+C11+B5</f>
        <v>69</v>
      </c>
      <c r="E50" s="11">
        <f t="shared" si="3"/>
        <v>1035</v>
      </c>
      <c r="F50" s="26" t="s">
        <v>280</v>
      </c>
    </row>
    <row r="51" spans="1:13" x14ac:dyDescent="0.25">
      <c r="A51" s="2" t="s">
        <v>146</v>
      </c>
      <c r="C51" s="7">
        <v>45</v>
      </c>
      <c r="D51" s="10">
        <f>C11</f>
        <v>18</v>
      </c>
      <c r="E51" s="11">
        <f t="shared" si="3"/>
        <v>810</v>
      </c>
      <c r="F51" s="26" t="s">
        <v>147</v>
      </c>
    </row>
    <row r="52" spans="1:13" x14ac:dyDescent="0.25">
      <c r="A52" s="2" t="s">
        <v>148</v>
      </c>
      <c r="C52" s="7">
        <v>100</v>
      </c>
      <c r="D52" s="10">
        <v>1</v>
      </c>
      <c r="E52" s="11">
        <f t="shared" si="3"/>
        <v>100</v>
      </c>
      <c r="F52" s="26" t="s">
        <v>149</v>
      </c>
    </row>
    <row r="53" spans="1:13" x14ac:dyDescent="0.25">
      <c r="A53" s="2" t="s">
        <v>296</v>
      </c>
      <c r="C53" s="101"/>
      <c r="D53" s="12">
        <v>0.01</v>
      </c>
      <c r="E53" s="11">
        <f>SUM(E48:E52)*0.01</f>
        <v>56.86</v>
      </c>
      <c r="F53" s="26" t="s">
        <v>297</v>
      </c>
    </row>
    <row r="54" spans="1:13" x14ac:dyDescent="0.25">
      <c r="A54" s="2" t="s">
        <v>150</v>
      </c>
      <c r="C54" s="7">
        <v>10</v>
      </c>
      <c r="D54" s="10">
        <f>D51</f>
        <v>18</v>
      </c>
      <c r="E54" s="11">
        <f t="shared" si="3"/>
        <v>180</v>
      </c>
      <c r="F54" s="26" t="s">
        <v>151</v>
      </c>
      <c r="M54" s="11"/>
    </row>
    <row r="55" spans="1:13" x14ac:dyDescent="0.25">
      <c r="A55" s="2" t="s">
        <v>152</v>
      </c>
      <c r="C55" s="7">
        <v>10</v>
      </c>
      <c r="D55" s="10">
        <f>C11</f>
        <v>18</v>
      </c>
      <c r="E55" s="11">
        <f t="shared" si="3"/>
        <v>180</v>
      </c>
      <c r="F55" s="26" t="s">
        <v>151</v>
      </c>
    </row>
    <row r="56" spans="1:13" x14ac:dyDescent="0.25">
      <c r="A56" s="2" t="s">
        <v>153</v>
      </c>
      <c r="C56" s="38">
        <f>SUM(E39:E55)</f>
        <v>8402.86</v>
      </c>
      <c r="D56" s="12">
        <v>0.1</v>
      </c>
      <c r="E56" s="11">
        <f t="shared" si="3"/>
        <v>840.28600000000006</v>
      </c>
      <c r="F56" s="26" t="s">
        <v>154</v>
      </c>
    </row>
    <row r="57" spans="1:13" x14ac:dyDescent="0.25">
      <c r="A57" s="2" t="s">
        <v>210</v>
      </c>
      <c r="C57" s="7">
        <v>15</v>
      </c>
      <c r="D57" s="10">
        <f t="shared" ref="D57:D62" si="5">B4</f>
        <v>8</v>
      </c>
      <c r="E57" s="11">
        <f t="shared" ref="E57" si="6">D57*C57</f>
        <v>120</v>
      </c>
      <c r="F57" s="116" t="s">
        <v>156</v>
      </c>
      <c r="G57" s="117"/>
      <c r="H57" s="118"/>
    </row>
    <row r="58" spans="1:13" ht="15" customHeight="1" x14ac:dyDescent="0.25">
      <c r="A58" s="2" t="s">
        <v>155</v>
      </c>
      <c r="C58" s="7">
        <v>20</v>
      </c>
      <c r="D58" s="10">
        <f t="shared" si="5"/>
        <v>8</v>
      </c>
      <c r="E58" s="11">
        <f t="shared" si="3"/>
        <v>160</v>
      </c>
      <c r="F58" s="119"/>
      <c r="G58" s="120"/>
      <c r="H58" s="121"/>
    </row>
    <row r="59" spans="1:13" x14ac:dyDescent="0.25">
      <c r="A59" s="2" t="s">
        <v>157</v>
      </c>
      <c r="C59" s="7">
        <v>20</v>
      </c>
      <c r="D59" s="10">
        <f t="shared" si="5"/>
        <v>6</v>
      </c>
      <c r="E59" s="11">
        <f t="shared" si="3"/>
        <v>120</v>
      </c>
      <c r="F59" s="119"/>
      <c r="G59" s="120"/>
      <c r="H59" s="121"/>
    </row>
    <row r="60" spans="1:13" x14ac:dyDescent="0.25">
      <c r="A60" s="2" t="s">
        <v>158</v>
      </c>
      <c r="C60" s="7">
        <v>20</v>
      </c>
      <c r="D60" s="10">
        <f t="shared" si="5"/>
        <v>9</v>
      </c>
      <c r="E60" s="11">
        <f t="shared" si="3"/>
        <v>180</v>
      </c>
      <c r="F60" s="119"/>
      <c r="G60" s="120"/>
      <c r="H60" s="121"/>
    </row>
    <row r="61" spans="1:13" x14ac:dyDescent="0.25">
      <c r="A61" s="2" t="s">
        <v>211</v>
      </c>
      <c r="C61" s="7">
        <v>25</v>
      </c>
      <c r="D61" s="10">
        <f t="shared" si="5"/>
        <v>5</v>
      </c>
      <c r="E61" s="11">
        <f t="shared" si="3"/>
        <v>125</v>
      </c>
      <c r="F61" s="119"/>
      <c r="G61" s="120"/>
      <c r="H61" s="121"/>
    </row>
    <row r="62" spans="1:13" x14ac:dyDescent="0.25">
      <c r="A62" s="2" t="s">
        <v>212</v>
      </c>
      <c r="C62" s="7">
        <v>15</v>
      </c>
      <c r="D62" s="10">
        <f t="shared" si="5"/>
        <v>7</v>
      </c>
      <c r="E62" s="11">
        <f t="shared" si="3"/>
        <v>105</v>
      </c>
      <c r="F62" s="122"/>
      <c r="G62" s="123"/>
      <c r="H62" s="124"/>
    </row>
    <row r="63" spans="1:13" x14ac:dyDescent="0.25">
      <c r="A63" s="2" t="s">
        <v>160</v>
      </c>
      <c r="E63" s="11">
        <f t="shared" si="3"/>
        <v>0</v>
      </c>
      <c r="F63" s="26" t="s">
        <v>161</v>
      </c>
    </row>
    <row r="64" spans="1:13" x14ac:dyDescent="0.25">
      <c r="A64" s="2" t="s">
        <v>162</v>
      </c>
      <c r="E64" s="11">
        <f t="shared" si="3"/>
        <v>0</v>
      </c>
    </row>
    <row r="65" spans="1:5" x14ac:dyDescent="0.25">
      <c r="A65" s="2" t="s">
        <v>163</v>
      </c>
      <c r="B65" s="2" t="s">
        <v>200</v>
      </c>
      <c r="C65" s="7">
        <v>23</v>
      </c>
      <c r="D65" s="10">
        <v>35</v>
      </c>
      <c r="E65" s="11">
        <f t="shared" si="3"/>
        <v>805</v>
      </c>
    </row>
    <row r="66" spans="1:5" ht="15.6" x14ac:dyDescent="0.3">
      <c r="A66" s="8" t="s">
        <v>123</v>
      </c>
      <c r="E66" s="20">
        <f>SUM(E39:E65)</f>
        <v>10858.146000000001</v>
      </c>
    </row>
    <row r="67" spans="1:5" ht="15.6" x14ac:dyDescent="0.3">
      <c r="A67" s="8" t="s">
        <v>164</v>
      </c>
      <c r="D67" s="7">
        <f>E66/B11</f>
        <v>252.51502325581396</v>
      </c>
      <c r="E67" s="20"/>
    </row>
    <row r="68" spans="1:5" ht="15.6" x14ac:dyDescent="0.3">
      <c r="A68" s="8" t="s">
        <v>165</v>
      </c>
      <c r="D68" s="7">
        <f>(E66/B11)+C34</f>
        <v>296.51502325581396</v>
      </c>
      <c r="E68" s="11"/>
    </row>
    <row r="70" spans="1:5" ht="15.6" x14ac:dyDescent="0.3">
      <c r="A70" s="13" t="s">
        <v>166</v>
      </c>
      <c r="B70" s="21">
        <f>E66+E34</f>
        <v>12750.146000000001</v>
      </c>
    </row>
    <row r="72" spans="1:5" ht="15.6" x14ac:dyDescent="0.3">
      <c r="A72" s="5" t="s">
        <v>167</v>
      </c>
    </row>
    <row r="73" spans="1:5" x14ac:dyDescent="0.25">
      <c r="A73" s="2" t="s">
        <v>168</v>
      </c>
      <c r="C73" s="22">
        <f>B70</f>
        <v>12750.146000000001</v>
      </c>
    </row>
    <row r="74" spans="1:5" x14ac:dyDescent="0.25">
      <c r="A74" s="2" t="s">
        <v>169</v>
      </c>
      <c r="C74" s="73">
        <v>0.32</v>
      </c>
      <c r="D74" s="25" t="s">
        <v>170</v>
      </c>
    </row>
    <row r="75" spans="1:5" x14ac:dyDescent="0.25">
      <c r="A75" s="2" t="s">
        <v>171</v>
      </c>
      <c r="C75" s="22">
        <f>C73/C74</f>
        <v>39844.206250000003</v>
      </c>
    </row>
    <row r="76" spans="1:5" x14ac:dyDescent="0.25">
      <c r="A76" s="2" t="s">
        <v>172</v>
      </c>
      <c r="C76" s="9">
        <f>B11</f>
        <v>43</v>
      </c>
    </row>
    <row r="77" spans="1:5" x14ac:dyDescent="0.25">
      <c r="A77" s="2" t="s">
        <v>173</v>
      </c>
      <c r="C77" s="22">
        <f>C75/C76</f>
        <v>926.60944767441867</v>
      </c>
    </row>
    <row r="78" spans="1:5" ht="15.6" thickBot="1" x14ac:dyDescent="0.3">
      <c r="A78" s="2" t="s">
        <v>174</v>
      </c>
      <c r="C78" s="7">
        <v>18</v>
      </c>
    </row>
    <row r="79" spans="1:5" ht="15.6" thickBot="1" x14ac:dyDescent="0.3">
      <c r="A79" s="2" t="s">
        <v>175</v>
      </c>
      <c r="C79" s="27">
        <f>C77/C78</f>
        <v>51.478302648578818</v>
      </c>
    </row>
    <row r="80" spans="1:5" x14ac:dyDescent="0.25">
      <c r="A80" s="2" t="s">
        <v>176</v>
      </c>
      <c r="C80" s="7">
        <f>C73/C76</f>
        <v>296.51502325581396</v>
      </c>
    </row>
    <row r="82" spans="1:8" x14ac:dyDescent="0.25">
      <c r="A82" s="71" t="s">
        <v>177</v>
      </c>
    </row>
    <row r="84" spans="1:8" x14ac:dyDescent="0.25">
      <c r="A84" s="2" t="s">
        <v>16</v>
      </c>
      <c r="B84" s="74">
        <v>175</v>
      </c>
      <c r="C84" s="39" t="s">
        <v>178</v>
      </c>
    </row>
    <row r="85" spans="1:8" x14ac:dyDescent="0.25">
      <c r="A85" s="2" t="s">
        <v>179</v>
      </c>
      <c r="B85" s="10">
        <f>((B84/C74)/C78)</f>
        <v>30.381944444444443</v>
      </c>
      <c r="C85" s="39" t="s">
        <v>220</v>
      </c>
    </row>
    <row r="86" spans="1:8" x14ac:dyDescent="0.25">
      <c r="B86" s="10"/>
      <c r="C86" s="39"/>
    </row>
    <row r="87" spans="1:8" x14ac:dyDescent="0.25">
      <c r="A87" s="2" t="s">
        <v>219</v>
      </c>
      <c r="B87" s="74">
        <v>125</v>
      </c>
      <c r="C87" s="39" t="s">
        <v>178</v>
      </c>
    </row>
    <row r="88" spans="1:8" x14ac:dyDescent="0.25">
      <c r="A88" s="2" t="s">
        <v>179</v>
      </c>
      <c r="B88" s="10">
        <f>((B87/C74)/C78)</f>
        <v>21.701388888888889</v>
      </c>
      <c r="C88" s="39" t="s">
        <v>221</v>
      </c>
    </row>
    <row r="90" spans="1:8" x14ac:dyDescent="0.25">
      <c r="A90" s="2" t="s">
        <v>218</v>
      </c>
      <c r="B90" s="74">
        <v>225</v>
      </c>
      <c r="C90" s="39" t="s">
        <v>222</v>
      </c>
    </row>
    <row r="91" spans="1:8" x14ac:dyDescent="0.25">
      <c r="A91" s="2" t="s">
        <v>180</v>
      </c>
      <c r="B91" s="10">
        <f>((B90/C74)/C78)</f>
        <v>39.0625</v>
      </c>
      <c r="C91" s="39" t="s">
        <v>223</v>
      </c>
    </row>
    <row r="93" spans="1:8" x14ac:dyDescent="0.25">
      <c r="A93" s="28" t="s">
        <v>217</v>
      </c>
      <c r="B93" s="75">
        <v>370</v>
      </c>
      <c r="C93" s="39" t="s">
        <v>224</v>
      </c>
    </row>
    <row r="94" spans="1:8" x14ac:dyDescent="0.25">
      <c r="A94" s="2" t="s">
        <v>179</v>
      </c>
      <c r="B94" s="10">
        <f>((B93/C74)/C78)</f>
        <v>64.236111111111114</v>
      </c>
      <c r="C94" s="39" t="s">
        <v>225</v>
      </c>
    </row>
    <row r="96" spans="1:8" ht="81.75" customHeight="1" x14ac:dyDescent="0.4">
      <c r="A96" s="112" t="s">
        <v>312</v>
      </c>
      <c r="B96" s="112"/>
      <c r="C96" s="112"/>
      <c r="D96" s="112"/>
      <c r="E96" s="112"/>
      <c r="F96" s="112"/>
      <c r="G96" s="112"/>
      <c r="H96" s="112"/>
    </row>
    <row r="97" spans="1:7" ht="15" customHeight="1" x14ac:dyDescent="0.25">
      <c r="A97" s="76"/>
      <c r="B97" s="34"/>
      <c r="C97" s="34"/>
      <c r="D97" s="34"/>
      <c r="E97" s="34"/>
      <c r="F97" s="34"/>
      <c r="G97" s="34"/>
    </row>
    <row r="98" spans="1:7" ht="17.399999999999999" x14ac:dyDescent="0.45">
      <c r="A98" s="40" t="s">
        <v>181</v>
      </c>
    </row>
  </sheetData>
  <mergeCells count="4">
    <mergeCell ref="F3:H8"/>
    <mergeCell ref="F30:H34"/>
    <mergeCell ref="A96:H96"/>
    <mergeCell ref="F57:H62"/>
  </mergeCells>
  <pageMargins left="0.25" right="0.25" top="0.75" bottom="0.75" header="0.3" footer="0.3"/>
  <pageSetup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Brainstorming</vt:lpstr>
      <vt:lpstr>Family Calendar</vt:lpstr>
      <vt:lpstr>Budget</vt:lpstr>
      <vt:lpstr>Leadership Inventory</vt:lpstr>
      <vt:lpstr>Wrap Up</vt:lpstr>
      <vt:lpstr>Accounting Budget</vt:lpstr>
      <vt:lpstr>Example Budget</vt:lpstr>
      <vt:lpstr>'Accounting Budget'!Print_Area</vt:lpstr>
      <vt:lpstr>Brainstorming!Print_Area</vt:lpstr>
      <vt:lpstr>'Accounting Budget'!Print_Titles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Keys</dc:creator>
  <cp:lastModifiedBy>Rae Cartee</cp:lastModifiedBy>
  <cp:revision/>
  <cp:lastPrinted>2022-05-12T19:59:43Z</cp:lastPrinted>
  <dcterms:created xsi:type="dcterms:W3CDTF">2004-01-18T16:32:20Z</dcterms:created>
  <dcterms:modified xsi:type="dcterms:W3CDTF">2022-06-10T20:45:43Z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es">
    <vt:lpwstr>Leaders</vt:lpwstr>
  </property>
  <property fmtid="{D5CDD505-2E9C-101B-9397-08002B2CF9AE}" pid="3" name="Assigned To">
    <vt:lpwstr>opad</vt:lpwstr>
  </property>
  <property fmtid="{D5CDD505-2E9C-101B-9397-08002B2CF9AE}" pid="4" name="Approval Level">
    <vt:lpwstr>050915r</vt:lpwstr>
  </property>
</Properties>
</file>